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bc-wc\Desktop\"/>
    </mc:Choice>
  </mc:AlternateContent>
  <xr:revisionPtr revIDLastSave="0" documentId="13_ncr:1_{B27C7EE0-CBF9-42C8-BD95-F623E26AB2F1}" xr6:coauthVersionLast="47" xr6:coauthVersionMax="47" xr10:uidLastSave="{00000000-0000-0000-0000-000000000000}"/>
  <bookViews>
    <workbookView xWindow="-108" yWindow="-108" windowWidth="23256" windowHeight="13896" xr2:uid="{EA14688F-6DFA-4862-B431-B33E490A69B7}"/>
  </bookViews>
  <sheets>
    <sheet name="K03_20260917134007" sheetId="1" r:id="rId1"/>
  </sheets>
  <definedNames>
    <definedName name="_xlnm._FilterDatabase" localSheetId="0" hidden="1">K03_20260917134007!$A$2:$AF$2</definedName>
    <definedName name="_xlnm.Print_Area" localSheetId="0">K03_20260917134007!$A$1:$L$141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7" i="1" l="1"/>
  <c r="L16" i="1"/>
  <c r="B16" i="1"/>
  <c r="B15" i="1"/>
  <c r="B14" i="1"/>
  <c r="B41" i="1"/>
  <c r="B40" i="1"/>
  <c r="B39" i="1"/>
  <c r="B38" i="1"/>
  <c r="B37" i="1"/>
  <c r="B36" i="1"/>
  <c r="L31" i="1"/>
  <c r="L141" i="1"/>
  <c r="L140" i="1"/>
  <c r="L139" i="1"/>
  <c r="B20" i="1"/>
  <c r="B8" i="1"/>
  <c r="L8" i="1"/>
  <c r="B9" i="1"/>
  <c r="L9" i="1"/>
  <c r="B12" i="1"/>
  <c r="L12" i="1"/>
  <c r="B29" i="1"/>
  <c r="L29" i="1"/>
  <c r="B44" i="1"/>
  <c r="L44" i="1"/>
  <c r="B45" i="1"/>
  <c r="L45" i="1"/>
  <c r="B46" i="1"/>
  <c r="L46" i="1"/>
  <c r="B47" i="1"/>
  <c r="L47" i="1"/>
  <c r="B48" i="1"/>
  <c r="L48" i="1"/>
  <c r="B49" i="1"/>
  <c r="L49" i="1"/>
  <c r="B50" i="1"/>
  <c r="L50" i="1"/>
  <c r="B51" i="1"/>
  <c r="L51" i="1"/>
  <c r="B52" i="1"/>
  <c r="L52" i="1"/>
  <c r="B53" i="1"/>
  <c r="L53" i="1"/>
  <c r="B54" i="1"/>
  <c r="L54" i="1"/>
  <c r="B55" i="1"/>
  <c r="L55" i="1"/>
  <c r="B56" i="1"/>
  <c r="L56" i="1"/>
  <c r="L37" i="1"/>
  <c r="B118" i="1"/>
  <c r="L118" i="1"/>
  <c r="B122" i="1"/>
  <c r="L122" i="1"/>
  <c r="B135" i="1"/>
  <c r="L135" i="1"/>
  <c r="B136" i="1"/>
  <c r="L136" i="1"/>
  <c r="B104" i="1"/>
  <c r="L104" i="1"/>
  <c r="B105" i="1"/>
  <c r="L105" i="1"/>
  <c r="B106" i="1"/>
  <c r="L106" i="1"/>
  <c r="B111" i="1"/>
  <c r="L111" i="1"/>
  <c r="B63" i="1"/>
  <c r="L63" i="1"/>
  <c r="B64" i="1"/>
  <c r="L64" i="1"/>
  <c r="B65" i="1"/>
  <c r="L65" i="1"/>
  <c r="B66" i="1"/>
  <c r="L66" i="1"/>
  <c r="B69" i="1"/>
  <c r="L69" i="1"/>
  <c r="B70" i="1"/>
  <c r="L70" i="1"/>
  <c r="B71" i="1"/>
  <c r="L71" i="1"/>
  <c r="B129" i="1"/>
  <c r="L129" i="1"/>
  <c r="B126" i="1"/>
  <c r="L126" i="1"/>
  <c r="B125" i="1"/>
  <c r="L125" i="1"/>
  <c r="B83" i="1"/>
  <c r="L83" i="1"/>
  <c r="B87" i="1"/>
  <c r="L87" i="1"/>
  <c r="B58" i="1"/>
  <c r="L58" i="1"/>
  <c r="B67" i="1"/>
  <c r="L67" i="1"/>
  <c r="B74" i="1"/>
  <c r="L74" i="1"/>
  <c r="B85" i="1"/>
  <c r="L85" i="1"/>
  <c r="B124" i="1"/>
  <c r="L124" i="1"/>
  <c r="B123" i="1"/>
  <c r="L123" i="1"/>
  <c r="B134" i="1"/>
  <c r="L134" i="1"/>
  <c r="B80" i="1"/>
  <c r="L80" i="1"/>
  <c r="B100" i="1"/>
  <c r="L100" i="1"/>
  <c r="B82" i="1"/>
  <c r="L82" i="1"/>
  <c r="B84" i="1"/>
  <c r="L84" i="1"/>
  <c r="B86" i="1"/>
  <c r="L86" i="1"/>
  <c r="B113" i="1"/>
  <c r="L113" i="1"/>
  <c r="B121" i="1"/>
  <c r="L121" i="1"/>
  <c r="B127" i="1"/>
  <c r="L127" i="1"/>
  <c r="B76" i="1"/>
  <c r="L76" i="1"/>
  <c r="B97" i="1"/>
  <c r="L97" i="1"/>
  <c r="B128" i="1"/>
  <c r="L128" i="1"/>
  <c r="B60" i="1"/>
  <c r="L60" i="1"/>
  <c r="B94" i="1"/>
  <c r="L94" i="1"/>
  <c r="B98" i="1"/>
  <c r="L98" i="1"/>
  <c r="B75" i="1"/>
  <c r="L75" i="1"/>
  <c r="B96" i="1"/>
  <c r="L96" i="1"/>
  <c r="B95" i="1"/>
  <c r="L95" i="1"/>
  <c r="B107" i="1"/>
  <c r="L107" i="1"/>
  <c r="B108" i="1"/>
  <c r="L108" i="1"/>
  <c r="B109" i="1"/>
  <c r="L109" i="1"/>
  <c r="B3" i="1"/>
  <c r="L3" i="1"/>
  <c r="B4" i="1"/>
  <c r="L4" i="1"/>
  <c r="B5" i="1"/>
  <c r="L5" i="1"/>
  <c r="B6" i="1"/>
  <c r="L6" i="1"/>
  <c r="B13" i="1"/>
  <c r="L13" i="1"/>
  <c r="L14" i="1"/>
  <c r="L15" i="1"/>
  <c r="B59" i="1"/>
  <c r="L59" i="1"/>
  <c r="B10" i="1"/>
  <c r="L10" i="1"/>
  <c r="B11" i="1"/>
  <c r="L11" i="1"/>
  <c r="B77" i="1"/>
  <c r="L77" i="1"/>
  <c r="B92" i="1"/>
  <c r="L92" i="1"/>
  <c r="B88" i="1"/>
  <c r="L88" i="1"/>
  <c r="L39" i="1"/>
  <c r="B81" i="1"/>
  <c r="L81" i="1"/>
  <c r="B101" i="1"/>
  <c r="L101" i="1"/>
  <c r="B115" i="1"/>
  <c r="L115" i="1"/>
  <c r="B116" i="1"/>
  <c r="L116" i="1"/>
  <c r="B28" i="1"/>
  <c r="L28" i="1"/>
  <c r="B68" i="1"/>
  <c r="L68" i="1"/>
  <c r="B72" i="1"/>
  <c r="L72" i="1"/>
  <c r="B73" i="1"/>
  <c r="L73" i="1"/>
  <c r="B79" i="1"/>
  <c r="L79" i="1"/>
  <c r="B78" i="1"/>
  <c r="L78" i="1"/>
  <c r="B93" i="1"/>
  <c r="L93" i="1"/>
  <c r="B99" i="1"/>
  <c r="L99" i="1"/>
  <c r="B110" i="1"/>
  <c r="L110" i="1"/>
  <c r="B112" i="1"/>
  <c r="L112" i="1"/>
  <c r="B119" i="1"/>
  <c r="L119" i="1"/>
  <c r="B120" i="1"/>
  <c r="L120" i="1"/>
  <c r="B114" i="1"/>
  <c r="L114" i="1"/>
  <c r="L36" i="1"/>
  <c r="L38" i="1"/>
  <c r="B21" i="1"/>
  <c r="L21" i="1"/>
  <c r="B24" i="1"/>
  <c r="L24" i="1"/>
  <c r="B25" i="1"/>
  <c r="L25" i="1"/>
  <c r="B7" i="1"/>
  <c r="L7" i="1"/>
  <c r="B22" i="1"/>
  <c r="L22" i="1"/>
  <c r="B23" i="1"/>
  <c r="L23" i="1"/>
  <c r="B26" i="1"/>
  <c r="L26" i="1"/>
  <c r="B27" i="1"/>
  <c r="L27" i="1"/>
  <c r="L35" i="1"/>
  <c r="L20" i="1"/>
  <c r="B57" i="1"/>
  <c r="L57" i="1"/>
  <c r="L40" i="1"/>
  <c r="L41" i="1"/>
</calcChain>
</file>

<file path=xl/sharedStrings.xml><?xml version="1.0" encoding="utf-8"?>
<sst xmlns="http://schemas.openxmlformats.org/spreadsheetml/2006/main" count="947" uniqueCount="402">
  <si>
    <t>専門基礎科目（必修）、専門基礎科目（選択）</t>
    <phoneticPr fontId="18"/>
  </si>
  <si>
    <t>学部</t>
  </si>
  <si>
    <t>教科書No</t>
  </si>
  <si>
    <t>必要度</t>
  </si>
  <si>
    <t>初回発注日</t>
  </si>
  <si>
    <t>初回発注数</t>
  </si>
  <si>
    <t>学科</t>
  </si>
  <si>
    <t>講義名</t>
  </si>
  <si>
    <t>教員名</t>
  </si>
  <si>
    <t>出版社名</t>
  </si>
  <si>
    <t>書名</t>
  </si>
  <si>
    <t>本体価格</t>
  </si>
  <si>
    <t>ISBN</t>
    <phoneticPr fontId="18"/>
  </si>
  <si>
    <t>商学部</t>
  </si>
  <si>
    <t>教科書</t>
  </si>
  <si>
    <t>専門基礎科目（必修）</t>
    <phoneticPr fontId="18"/>
  </si>
  <si>
    <t>基礎数学　９～１４</t>
  </si>
  <si>
    <t>複数教員</t>
  </si>
  <si>
    <t>サイエンス社</t>
  </si>
  <si>
    <t>大学で学ぶ微分積分　増補版</t>
  </si>
  <si>
    <t>専門基礎科目（必修）</t>
  </si>
  <si>
    <t>大学で学ぶ線形代数　増補版</t>
    <phoneticPr fontId="18"/>
  </si>
  <si>
    <t>基礎経済学　１</t>
  </si>
  <si>
    <t>片岡　孝夫</t>
  </si>
  <si>
    <t>中央経済社</t>
  </si>
  <si>
    <t>ビジネスのための経済学入門　</t>
    <phoneticPr fontId="18"/>
  </si>
  <si>
    <t>ビジネス法入門　２　３</t>
  </si>
  <si>
    <t>複数教員</t>
    <phoneticPr fontId="18"/>
  </si>
  <si>
    <t>ビジネス法入門　第４版</t>
  </si>
  <si>
    <t>専門基礎科目（選択）</t>
  </si>
  <si>
    <t>経営学　５</t>
  </si>
  <si>
    <t>梁取　美夫</t>
  </si>
  <si>
    <t>【手配中】経営学入門　</t>
    <rPh sb="1" eb="4">
      <t>テハイチュウ</t>
    </rPh>
    <phoneticPr fontId="18"/>
  </si>
  <si>
    <t>マーケティング論　４</t>
  </si>
  <si>
    <t>須永　努</t>
  </si>
  <si>
    <t>有斐閣</t>
  </si>
  <si>
    <t>マーケティング戦略　第６版</t>
  </si>
  <si>
    <t>参考書</t>
  </si>
  <si>
    <t>はじめてのマーケティング　新版</t>
  </si>
  <si>
    <t>保険入門　１</t>
  </si>
  <si>
    <t>星野　明雄</t>
  </si>
  <si>
    <t>博英社</t>
  </si>
  <si>
    <t>保険論　第２版</t>
  </si>
  <si>
    <t>副読本</t>
  </si>
  <si>
    <t>保険毎日新聞社</t>
  </si>
  <si>
    <t>保険経営論　</t>
  </si>
  <si>
    <t>新しい時代を拓く損害保険　</t>
  </si>
  <si>
    <t>基礎統計学　３</t>
  </si>
  <si>
    <t>安藤　希</t>
  </si>
  <si>
    <t>統計学　改訂版</t>
  </si>
  <si>
    <t>朝倉書店</t>
  </si>
  <si>
    <t>【カウンターで注文になります】Ｅｘｃｅｌによる統計入門　第４版</t>
  </si>
  <si>
    <t>専門基礎科目（選択）</t>
    <phoneticPr fontId="18"/>
  </si>
  <si>
    <t>培風館</t>
  </si>
  <si>
    <t>【カウンターで注文になります】初等統計学　第４版</t>
  </si>
  <si>
    <t>参考文献</t>
  </si>
  <si>
    <t>東京図書</t>
  </si>
  <si>
    <t>【カウンターで注文になります】弱点克服大学生の確率・統計　</t>
  </si>
  <si>
    <t>SH3107</t>
    <phoneticPr fontId="18"/>
  </si>
  <si>
    <t>教科書</t>
    <phoneticPr fontId="18"/>
  </si>
  <si>
    <t>保険入門　３</t>
    <phoneticPr fontId="18"/>
  </si>
  <si>
    <t>中出　哲</t>
    <rPh sb="0" eb="2">
      <t>ナカイデ</t>
    </rPh>
    <rPh sb="3" eb="4">
      <t>サトシ</t>
    </rPh>
    <phoneticPr fontId="18"/>
  </si>
  <si>
    <t>有斐閣</t>
    <phoneticPr fontId="18"/>
  </si>
  <si>
    <t>保険</t>
    <rPh sb="0" eb="2">
      <t>ホケン</t>
    </rPh>
    <phoneticPr fontId="18"/>
  </si>
  <si>
    <t>専門教育科目</t>
    <phoneticPr fontId="18"/>
  </si>
  <si>
    <t>専門教育科目</t>
  </si>
  <si>
    <t>経営組織論　２</t>
  </si>
  <si>
    <t>日野　健太</t>
  </si>
  <si>
    <t>教科書が決まり次第、更新いたします</t>
    <rPh sb="0" eb="3">
      <t>キョウカショ</t>
    </rPh>
    <rPh sb="4" eb="5">
      <t>キ</t>
    </rPh>
    <rPh sb="7" eb="9">
      <t>シダイ</t>
    </rPh>
    <rPh sb="10" eb="12">
      <t>コウシン</t>
    </rPh>
    <phoneticPr fontId="18"/>
  </si>
  <si>
    <t>簿記中級　２</t>
  </si>
  <si>
    <t>齋藤　正章</t>
  </si>
  <si>
    <t>創成社</t>
  </si>
  <si>
    <t>新・中級商業簿記　</t>
    <rPh sb="0" eb="1">
      <t>シン</t>
    </rPh>
    <phoneticPr fontId="18"/>
  </si>
  <si>
    <t>財務会計論　３</t>
  </si>
  <si>
    <t>山内　暁</t>
  </si>
  <si>
    <t>実教出版</t>
  </si>
  <si>
    <t>入門会計学　第3版</t>
  </si>
  <si>
    <t>原価計算中級　３</t>
  </si>
  <si>
    <t>長谷川　惠一</t>
  </si>
  <si>
    <t>入門原価計算　第２版</t>
  </si>
  <si>
    <t>簿記初級　２</t>
  </si>
  <si>
    <t>奥西　康宏</t>
  </si>
  <si>
    <t>ＴＡＣ</t>
  </si>
  <si>
    <t>みんなが欲しかった！簿記の教科書日商３級商業簿記　第１４版</t>
  </si>
  <si>
    <t>簿記初級　４</t>
  </si>
  <si>
    <t>羽根　佳祐</t>
  </si>
  <si>
    <t>【手配中】検定簿記ワークブック３級商業簿記　検定版１２版</t>
    <rPh sb="1" eb="3">
      <t>テハイ</t>
    </rPh>
    <rPh sb="3" eb="4">
      <t>チュウ</t>
    </rPh>
    <phoneticPr fontId="18"/>
  </si>
  <si>
    <t>業績管理会計論　１</t>
  </si>
  <si>
    <t>放送大学教育振興会</t>
  </si>
  <si>
    <t>管理会計　新版</t>
    <rPh sb="0" eb="2">
      <t>カンリ</t>
    </rPh>
    <phoneticPr fontId="18"/>
  </si>
  <si>
    <t>広告論　２</t>
  </si>
  <si>
    <t>広瀬　盛一</t>
  </si>
  <si>
    <t>これからの広告コミュニケーション　</t>
  </si>
  <si>
    <t>金融論　２</t>
  </si>
  <si>
    <t>辻本　祐介</t>
  </si>
  <si>
    <t>金融　新版</t>
  </si>
  <si>
    <t>損害保険論　１</t>
  </si>
  <si>
    <t>李　洪茂</t>
  </si>
  <si>
    <t>パーソナル・リスクマネジメントと保険　</t>
  </si>
  <si>
    <t>SH3120</t>
    <phoneticPr fontId="18"/>
  </si>
  <si>
    <t>必携書</t>
    <phoneticPr fontId="18"/>
  </si>
  <si>
    <t>リスクマネジメント論　１</t>
    <phoneticPr fontId="18"/>
  </si>
  <si>
    <t>現代のリスクマネジメント入門</t>
    <rPh sb="0" eb="2">
      <t>ゲンダイ</t>
    </rPh>
    <phoneticPr fontId="18"/>
  </si>
  <si>
    <t>SH3121</t>
  </si>
  <si>
    <t>貿易リスクマネジメント</t>
  </si>
  <si>
    <t>任　素英</t>
  </si>
  <si>
    <t>【手配中】 貿易リスクマネジメント入門　</t>
    <rPh sb="1" eb="4">
      <t>テハイチュウ</t>
    </rPh>
    <phoneticPr fontId="18"/>
  </si>
  <si>
    <t xml:space="preserve">SH3122 </t>
    <phoneticPr fontId="18"/>
  </si>
  <si>
    <t>経済地理　２</t>
    <rPh sb="0" eb="4">
      <t>ケイザイチリ</t>
    </rPh>
    <phoneticPr fontId="18"/>
  </si>
  <si>
    <t>二宮　浩輔</t>
    <rPh sb="0" eb="2">
      <t>ニノミヤ</t>
    </rPh>
    <rPh sb="3" eb="5">
      <t>コウスケ</t>
    </rPh>
    <phoneticPr fontId="18"/>
  </si>
  <si>
    <t>ミネルヴァ書房</t>
    <rPh sb="5" eb="7">
      <t>ショボウ</t>
    </rPh>
    <phoneticPr fontId="18"/>
  </si>
  <si>
    <t>【手配中】経済地理学への招待</t>
    <phoneticPr fontId="18"/>
  </si>
  <si>
    <t>SH3122A</t>
    <phoneticPr fontId="18"/>
  </si>
  <si>
    <t>参考書</t>
    <phoneticPr fontId="18"/>
  </si>
  <si>
    <t>東洋経済新報社</t>
    <rPh sb="0" eb="7">
      <t>トウヨウケイザイシンポウシャ</t>
    </rPh>
    <phoneticPr fontId="18"/>
  </si>
  <si>
    <t>日本経済地理読本　第10版</t>
    <rPh sb="0" eb="8">
      <t>ニホンケイザイチリドクホン</t>
    </rPh>
    <rPh sb="9" eb="10">
      <t>ダイ</t>
    </rPh>
    <rPh sb="12" eb="13">
      <t>ハン</t>
    </rPh>
    <phoneticPr fontId="18"/>
  </si>
  <si>
    <t>SH3122B</t>
    <phoneticPr fontId="18"/>
  </si>
  <si>
    <t>古今書院</t>
    <rPh sb="0" eb="4">
      <t>ココンショイン</t>
    </rPh>
    <phoneticPr fontId="18"/>
  </si>
  <si>
    <t>発展と格差の経済地理学</t>
    <rPh sb="0" eb="2">
      <t>ハッテン</t>
    </rPh>
    <rPh sb="3" eb="5">
      <t>カクサ</t>
    </rPh>
    <rPh sb="6" eb="11">
      <t>ケイザイチリガク</t>
    </rPh>
    <phoneticPr fontId="18"/>
  </si>
  <si>
    <t>SH3124</t>
    <phoneticPr fontId="18"/>
  </si>
  <si>
    <t>日本経済論　２</t>
  </si>
  <si>
    <t>齊藤　直</t>
  </si>
  <si>
    <t>現代日本経済　第４版</t>
  </si>
  <si>
    <t>準教科書</t>
  </si>
  <si>
    <t>東アジア経済発展論　１</t>
  </si>
  <si>
    <t>池尾　愛子</t>
  </si>
  <si>
    <t>グローバリゼーションがわかる　</t>
  </si>
  <si>
    <t>データサイエンスとビジネス・リサーチ　３　４</t>
  </si>
  <si>
    <t>久保　克行</t>
  </si>
  <si>
    <t>東洋経済新報社</t>
  </si>
  <si>
    <t>経営学のための統計学・データ分析　</t>
  </si>
  <si>
    <t>Leading Diverse Teams　１</t>
  </si>
  <si>
    <t>谷口　真美</t>
  </si>
  <si>
    <t>Pfeiffer</t>
  </si>
  <si>
    <t>Leading across Differences paper 288 p.　</t>
  </si>
  <si>
    <t>Financial Management　１</t>
  </si>
  <si>
    <t>広田　真一</t>
  </si>
  <si>
    <t>McGrawHill</t>
  </si>
  <si>
    <t>Corporate Finance 13th ed./ISE ’22　</t>
  </si>
  <si>
    <t>マーケティング・リサーチ　１</t>
  </si>
  <si>
    <t>星野　将孝</t>
  </si>
  <si>
    <t>マーケティング・リサーチをはじめる　</t>
  </si>
  <si>
    <t>専門英語講読Ｂ　５　Ｂ　６　</t>
  </si>
  <si>
    <t>Routledge</t>
  </si>
  <si>
    <t>【カウンターで注文になります】Consumer Behaviour and Analytics， 2nd ed　</t>
  </si>
  <si>
    <t>専門教育科目演習・論文</t>
    <phoneticPr fontId="18"/>
  </si>
  <si>
    <t>専門教育科目演習・論文</t>
  </si>
  <si>
    <t>国際貿易と経済学</t>
  </si>
  <si>
    <t>市田　敏啓</t>
  </si>
  <si>
    <t>きこ書房</t>
  </si>
  <si>
    <t>【絶版・注文不可】思考は現実化する　上巻　</t>
  </si>
  <si>
    <t>日本評論社</t>
  </si>
  <si>
    <t>経済学で出る数学　改訂版</t>
  </si>
  <si>
    <t>【絶版・注文不可】成功哲学　</t>
  </si>
  <si>
    <t>【絶版・注文不可】思考は現実化する　下巻　</t>
  </si>
  <si>
    <t>筑摩書房</t>
  </si>
  <si>
    <t>金持ち父さんのキャッシュフロー・クワドラント　改訂版</t>
  </si>
  <si>
    <t>Ｓｔａｔａによるデータ分析入門　第３版</t>
  </si>
  <si>
    <t>金持ち父さん貧乏父さん　改訂版</t>
  </si>
  <si>
    <t>【カウンターで注文になります】金持ち父さんの投資ガイド　入門編　改訂版</t>
  </si>
  <si>
    <t>【絶版・注文不可】悪魔を出し抜け！　</t>
  </si>
  <si>
    <t>【カウンターで注文になります】金持ち父さんの投資ガイド　上級編　改訂版</t>
  </si>
  <si>
    <t>フォレスト出版</t>
  </si>
  <si>
    <t>【カウンターで注文になります】非常識な成功法則　新装版</t>
  </si>
  <si>
    <t>破常識屋出版</t>
  </si>
  <si>
    <t>【カウンターで注文になります】新・日本列島から日本人が消える日　最終巻　</t>
  </si>
  <si>
    <t>ＦＣＥ（キングベアー出版）</t>
  </si>
  <si>
    <t>【カウンターで注文になります】完訳７つの習慣　</t>
  </si>
  <si>
    <t>日本経済史・経営史IＢ</t>
  </si>
  <si>
    <t>結城　武延</t>
  </si>
  <si>
    <t>歴史学はこう考える　</t>
  </si>
  <si>
    <t>総合教育科目</t>
  </si>
  <si>
    <t>ことばと論理Ｂ　１</t>
  </si>
  <si>
    <t>上枝　美典</t>
  </si>
  <si>
    <t>慶應義塾大学出版会</t>
  </si>
  <si>
    <t>一歩ずつマスターする　論理学入門　</t>
  </si>
  <si>
    <t>労働社会学のアプローチ　１</t>
  </si>
  <si>
    <t>飛田　正之</t>
  </si>
  <si>
    <t>文眞堂</t>
  </si>
  <si>
    <t>概説　人的資源管理　</t>
  </si>
  <si>
    <t>東洋史2</t>
  </si>
  <si>
    <t>王　瑞来</t>
  </si>
  <si>
    <t>ディーティーピー出版</t>
  </si>
  <si>
    <t>【ポイント還元対象外】中国史略　改訂２版</t>
    <rPh sb="5" eb="7">
      <t>カンゲン</t>
    </rPh>
    <rPh sb="7" eb="10">
      <t>タイショウガイ</t>
    </rPh>
    <phoneticPr fontId="18"/>
  </si>
  <si>
    <t>英語I、英語Ⅱ</t>
    <rPh sb="0" eb="2">
      <t>エイゴ</t>
    </rPh>
    <phoneticPr fontId="18"/>
  </si>
  <si>
    <t>英語I：Foundations of English for Academic Purposes(中級）</t>
  </si>
  <si>
    <t>Macmillan</t>
  </si>
  <si>
    <t>Skillful Level 3 Listening &amp; Speaking :Student’s Book with Student’s App and Digital Student’s Book 3rd ed.</t>
  </si>
  <si>
    <t>Skillful Level 3 Reading &amp; Writing :Student’s Book with Student’s App and Digital Student’s Book 3rd ed.</t>
  </si>
  <si>
    <t>英語I：Foundations of English for Academic Purposes (準上級）</t>
    <phoneticPr fontId="18"/>
  </si>
  <si>
    <t>Skillful Level 4 Listening &amp; Speaking : Student’s Book with Student’s App and Digital Student’s Book 3rd ed.</t>
  </si>
  <si>
    <t>英語I：Foundations of English for Academic Purposes (準上級）</t>
  </si>
  <si>
    <t>Skillful Level 4 Reading &amp; Writing :Student’s Book with Student’s App and Digital Student’s Book 3rd ed.</t>
  </si>
  <si>
    <t>英語I：Foundations of English for Academic Purposes（中級）B　１　B　２</t>
  </si>
  <si>
    <t>森田　彰</t>
  </si>
  <si>
    <t>Cambridge</t>
  </si>
  <si>
    <t>Prism Reading Level 2 Student’s Book</t>
  </si>
  <si>
    <t>英語I：Business English Conversation Ｂ　１　B　２</t>
  </si>
  <si>
    <t>トエダ　ティファニー　レネ</t>
  </si>
  <si>
    <t>Pearson</t>
  </si>
  <si>
    <t>Business Partner B1: Coursebook with Dig　</t>
  </si>
  <si>
    <t>英語II：English for Academic Purposes（中級）β</t>
  </si>
  <si>
    <t>University Success (Oral Communication)　</t>
  </si>
  <si>
    <t>英語II：English for Academic Purposes（準上級）β</t>
  </si>
  <si>
    <t>University Success (Oral Communication) Transition Student Book</t>
  </si>
  <si>
    <t>英語II：English for Academic Purposes</t>
  </si>
  <si>
    <t>Longman Academic Writing Series Level 4　</t>
  </si>
  <si>
    <t>英語II：Academic Writing（中級）Ｂ　１</t>
  </si>
  <si>
    <t>新井　巧磨</t>
  </si>
  <si>
    <t>南雲堂</t>
  </si>
  <si>
    <t>日本文化の再発見から学ぶＥｓｓａｙの書き方・読み方　</t>
  </si>
  <si>
    <t>Longman Academic Writing Level 3: Paragr　</t>
  </si>
  <si>
    <t>英語II：Academic Writing（中級）B　２　B　３</t>
  </si>
  <si>
    <t>英語II：Academic Writing（準上級）Ｂ　１　B　２</t>
  </si>
  <si>
    <t>浅利　庸子</t>
  </si>
  <si>
    <t>Writing to Communicate Level 2: Student　</t>
  </si>
  <si>
    <t>英語II選択：Reading（中級）Ｂ　１　Ｂ　２【2023年度以前入学者向け】</t>
  </si>
  <si>
    <t>松崎　武志</t>
  </si>
  <si>
    <t>Making Connections Level 3 　</t>
  </si>
  <si>
    <t>英語II選択：Reading（中級）Ｂ　３【2023年度以前入学者向け】</t>
  </si>
  <si>
    <t>里見　繁美</t>
  </si>
  <si>
    <t>Making Connections Level 3 Student’s Boo　</t>
  </si>
  <si>
    <t>英語II選択：Reading（中級）Ｂ　５【2023年度以前入学者向け】</t>
  </si>
  <si>
    <t>平埜　智久</t>
  </si>
  <si>
    <t>Password Level 4 : Student Book with Ess　</t>
  </si>
  <si>
    <t>英語II選択：Reading（準上級）Ｂ　１【2023年度以前入学者向け】</t>
  </si>
  <si>
    <t>Password Level 5 : Student Book with Ess　</t>
  </si>
  <si>
    <t>英語II選択：Reading（上級）B　１【2023年度以前入学者向け】</t>
  </si>
  <si>
    <t>鈴木　利彦</t>
  </si>
  <si>
    <t>Oxford</t>
  </si>
  <si>
    <t>Inside Series: Inside Reading: Level 4 :　</t>
  </si>
  <si>
    <t>英語II選択：Listening（中級）Ｂ　２【2023年度以前入学者向け】</t>
  </si>
  <si>
    <t>奥平　文子</t>
  </si>
  <si>
    <t>Unlock Level 4 Listening， Speaking and C　</t>
  </si>
  <si>
    <t>英語II選択：Listening（中級）Ｂ　３</t>
  </si>
  <si>
    <t>矢野　磯乃</t>
  </si>
  <si>
    <t>Unlock Level 4 Listening， Speaking &amp; Cri　</t>
  </si>
  <si>
    <t>英語II選択：Listening（準上級）B　１【2023年度以前入学者向け】</t>
  </si>
  <si>
    <t>西村　厚子</t>
  </si>
  <si>
    <t>Unlock Level 5 Listening， Speaking &amp; Cri　</t>
  </si>
  <si>
    <t>英語II選択：Listening（準上級）Ｂ　３【2023年度以前入学者向け】</t>
  </si>
  <si>
    <t>佐野　陽子</t>
  </si>
  <si>
    <t>Cengage</t>
  </si>
  <si>
    <t>21st Century Communication Level 3 Stude　</t>
  </si>
  <si>
    <t>英語II選択：Grammar（中級）B　１</t>
  </si>
  <si>
    <t>Essential Grammar in Use : Book without　</t>
  </si>
  <si>
    <t>英語II選択：Grammar（準上級）Ｂ　３</t>
  </si>
  <si>
    <t>岩崎　永一</t>
  </si>
  <si>
    <t>English Grammar in Use: Book Without Ans　</t>
  </si>
  <si>
    <t>英語II選択：Speaking（中級）Ｂ1　B2</t>
  </si>
  <si>
    <t>ラッセル　スティーブン　Ｊ．</t>
  </si>
  <si>
    <t>Evolve Level 4B Student’s Book with Digit　</t>
  </si>
  <si>
    <t>英語II選択：Speaking（中級）Ｂ　３　B　４　【2023年度以前入学者向け】</t>
  </si>
  <si>
    <t>信岡　メアリー　Ｅ．</t>
  </si>
  <si>
    <t>Evolve Level 4B</t>
  </si>
  <si>
    <t>英語Ⅱ</t>
    <rPh sb="0" eb="2">
      <t>エイゴ</t>
    </rPh>
    <phoneticPr fontId="18"/>
  </si>
  <si>
    <t>英語II選択：Speaking（準上級）Ｂ　１【2023年度以前入学者向け】</t>
  </si>
  <si>
    <t>Evolve Level 5B</t>
  </si>
  <si>
    <t>英語II選択：Speaking（準上級）Ｂ　２【2023年度以前入学者向け】</t>
  </si>
  <si>
    <t>鬼頭　和也</t>
  </si>
  <si>
    <t>NorthStar Listening and Speaking 4 with　</t>
  </si>
  <si>
    <t>英語II選択：Speaking（上級）Ｂ　１</t>
  </si>
  <si>
    <t>レイサイド　ジェームス　マシュ</t>
  </si>
  <si>
    <t>21st Century Communication Level  4 Stud　</t>
  </si>
  <si>
    <t>英語II選択：Speaking（上級）Ｂ　２【2023年度以前入学者向け】</t>
  </si>
  <si>
    <t>エルウッド　ケイト</t>
  </si>
  <si>
    <t>21st Century Communication Level  4 　</t>
  </si>
  <si>
    <t>英語II選択：Writing（中級）Ｂ　１　B　２【2023年度以前入学者向け】</t>
  </si>
  <si>
    <t>Ready to Write 3 Student Book with Essen　</t>
  </si>
  <si>
    <t>英語II選択：Writing（準上級）Ｂ　１【2023年度以前入学者向け】</t>
  </si>
  <si>
    <t>原田　慎一</t>
  </si>
  <si>
    <t>センゲージラーニング</t>
  </si>
  <si>
    <t>Basic Steps to Writing Research Papers :　Ｓｅｃｏｎｄ　Ｅ</t>
  </si>
  <si>
    <t>英語II選択：Writing（上級）B　１【2023年度以前入学者向け】</t>
  </si>
  <si>
    <t>萓　忠義</t>
  </si>
  <si>
    <t>Writing Research Papers : Student Book P　</t>
  </si>
  <si>
    <t>留学のためのAcademic Listening　２</t>
  </si>
  <si>
    <t>ポーランド　ディーン　ローレンス</t>
  </si>
  <si>
    <t>Oxford EAP: Upper-Intermediate / B2 : St　</t>
  </si>
  <si>
    <t>Listening B (中級）</t>
  </si>
  <si>
    <t>語学（ドイツ語・フランス語・スペイン語）</t>
    <rPh sb="0" eb="2">
      <t>ゴガク</t>
    </rPh>
    <rPh sb="6" eb="7">
      <t>ゴ</t>
    </rPh>
    <rPh sb="12" eb="13">
      <t>ゴ</t>
    </rPh>
    <rPh sb="18" eb="19">
      <t>ゴ</t>
    </rPh>
    <phoneticPr fontId="18"/>
  </si>
  <si>
    <t>ドイツ語I基礎 B1</t>
  </si>
  <si>
    <t>クラウス　マヌエル　フィリップ</t>
  </si>
  <si>
    <t>朝日出版社</t>
  </si>
  <si>
    <t>ドイツ語の時間＜恋するベルリン＞エピローグ付　Ｗｅｂ改訂版</t>
  </si>
  <si>
    <t>ドイツ語I基礎B5</t>
  </si>
  <si>
    <t>ドイツ語I基礎 B6</t>
  </si>
  <si>
    <t>ドイツ語I基礎B　２</t>
  </si>
  <si>
    <t>柳橋　大輔</t>
  </si>
  <si>
    <t>新・アプライゼ伝え合うドイツ語　</t>
  </si>
  <si>
    <t>ドイツ語I基礎B　３</t>
  </si>
  <si>
    <t>ドイツ語I基礎B　４</t>
  </si>
  <si>
    <t>ドイツ語II総合Ｂ　２</t>
  </si>
  <si>
    <t>齋藤　正樹</t>
  </si>
  <si>
    <t>三修社</t>
  </si>
  <si>
    <t>ファウストとメフィストと学ぶドイツ文化８章プラス・エクストラ　</t>
  </si>
  <si>
    <t>ドイツ語選択：時事ドイツ語（上級）B　１</t>
  </si>
  <si>
    <t>読んで旅する現代ドイツ　</t>
  </si>
  <si>
    <t>ドイツ語選択：表現演習（中級）Ｂ　３</t>
  </si>
  <si>
    <t>ドイツ語ベータ　改訂版</t>
  </si>
  <si>
    <t>ドイツ語選択：文法演習（中級）Ｂ　１</t>
  </si>
  <si>
    <t>江口　陽子</t>
  </si>
  <si>
    <t>楽しく学ぶドイツ語　改訂版</t>
  </si>
  <si>
    <t>ドイツ語選択：コミュニケーション・ツール（書く・話す）（中級）Ｂ　２</t>
  </si>
  <si>
    <t>ムレンス　ゴリ　カタリナ</t>
  </si>
  <si>
    <t>ドイツ語選択：コミュニケーション・ツール（聞く・話す）（中級）Ｂ　１</t>
  </si>
  <si>
    <t>Ａ．グルーバー</t>
  </si>
  <si>
    <t>Hueber</t>
  </si>
  <si>
    <t>Menschen sechsbandige Ausgabe: Kursbuch　</t>
  </si>
  <si>
    <t>副教材</t>
  </si>
  <si>
    <t>Menschen A1/2. Arbeitsbuch mit Audio-CD　</t>
  </si>
  <si>
    <t>ドイツ語選択：ドイツ文化研究（上級）B　１</t>
    <rPh sb="3" eb="6">
      <t>ゴセンタク</t>
    </rPh>
    <rPh sb="10" eb="14">
      <t>ブンカケンキュウ</t>
    </rPh>
    <rPh sb="15" eb="17">
      <t>ジョウキュウ</t>
    </rPh>
    <phoneticPr fontId="18"/>
  </si>
  <si>
    <t>大宮　洋子</t>
    <rPh sb="0" eb="2">
      <t>オオミヤ</t>
    </rPh>
    <rPh sb="3" eb="5">
      <t>ヨウコ</t>
    </rPh>
    <phoneticPr fontId="18"/>
  </si>
  <si>
    <t>白水社</t>
    <rPh sb="0" eb="3">
      <t>ハクスイシャ</t>
    </rPh>
    <phoneticPr fontId="18"/>
  </si>
  <si>
    <t>ヨーロッパ都市めぐり</t>
    <rPh sb="5" eb="7">
      <t>トシ</t>
    </rPh>
    <phoneticPr fontId="18"/>
  </si>
  <si>
    <t>フランス語選択：フランス語会話（上級）Ｂ　１</t>
  </si>
  <si>
    <t>服部　カトリーヌ</t>
  </si>
  <si>
    <t>駿河台出版社</t>
  </si>
  <si>
    <t>新エスカパード！　フランス語への旅　</t>
  </si>
  <si>
    <t>フランス語選択：ビジネスフランス語（上級）Ｂ　１</t>
  </si>
  <si>
    <t>中尾　和美</t>
  </si>
  <si>
    <t>三省堂</t>
  </si>
  <si>
    <t>クラウンフランス語単語中級　</t>
  </si>
  <si>
    <t>フランス語選択：講読演習（フランス語圏の歴史・社会）（中級）Ｂ　１</t>
  </si>
  <si>
    <t>海外領土から知るフランス　</t>
  </si>
  <si>
    <t>フランス語選択：仏検準備講座（中級）Ｂ　１</t>
  </si>
  <si>
    <t>竹内　京子</t>
  </si>
  <si>
    <t>白水社</t>
  </si>
  <si>
    <t>仏検対策３級問題集　三訂版</t>
  </si>
  <si>
    <t>スペイン語I基礎　B</t>
  </si>
  <si>
    <t>ロペスハラ　サンティアゴ</t>
  </si>
  <si>
    <t>エレラボＡ１ーＡ２　</t>
  </si>
  <si>
    <t>スペイン語選択：会話（中級）Ｂ１</t>
  </si>
  <si>
    <t>Ｊ・Ｃ・ブルゴス</t>
  </si>
  <si>
    <t>Nos gusta! 2 - 発見！大好き !! スペイン語!!!２</t>
  </si>
  <si>
    <t>スペイン語選択：口頭表現演習（中級）Ｂ　１</t>
  </si>
  <si>
    <t>Ｎ・ロペス</t>
  </si>
  <si>
    <t>総合スペイン語コース初級　改訂版</t>
  </si>
  <si>
    <t>スペイン語選択：文法演習・直説法中心（中級）Ｂ　１</t>
  </si>
  <si>
    <t>西口　将司</t>
  </si>
  <si>
    <t>ニュースで学ぶ中級スペイン語　改訂版</t>
  </si>
  <si>
    <t>スペイン語選択：文法演習・接続法中心（中級）Ｂ　１</t>
  </si>
  <si>
    <t>ニュースを聞こう！中級スペイン語</t>
  </si>
  <si>
    <t>スペイン語選択：実践スペイン語演習（現在・点過去・線過去）（中級）Ｂ　１</t>
  </si>
  <si>
    <t>アルマラス  ロモ</t>
  </si>
  <si>
    <t>スペイン語選択：スペイン語圏社会購読演習（中級）A/B１</t>
  </si>
  <si>
    <t>仲道　慎治</t>
  </si>
  <si>
    <t>スペイン語選択：スペイン語圏文化講読演習（中級）Ｂ　１</t>
  </si>
  <si>
    <t>シン・フロンテラスースペイン語圏はいま　</t>
  </si>
  <si>
    <t>語学（スペイン語）</t>
    <phoneticPr fontId="18"/>
  </si>
  <si>
    <t>スペイン語選択：聴解演習（中級）Ｂ　１</t>
  </si>
  <si>
    <t>いいね！スペイン語コンパクト版　２　</t>
  </si>
  <si>
    <t>スペイン語選択：スペイン語圏の文化と言葉（上級）　１</t>
  </si>
  <si>
    <t>鳥瞰する世界のスペイン語圏　</t>
  </si>
  <si>
    <t>スペイン語選択：スペイン語コミュニケーション（上級）B　１</t>
  </si>
  <si>
    <t>エレラボＢ１　</t>
  </si>
  <si>
    <t>会計研究科</t>
    <rPh sb="0" eb="5">
      <t>カイケイケンキュウカ</t>
    </rPh>
    <phoneticPr fontId="18"/>
  </si>
  <si>
    <t>会計研究科</t>
  </si>
  <si>
    <t>SH3900</t>
  </si>
  <si>
    <t>政府非営利会計ワークショップ</t>
  </si>
  <si>
    <t>金子　良太</t>
  </si>
  <si>
    <t>白桃書房</t>
  </si>
  <si>
    <t>非営利組織会計の基礎知識</t>
  </si>
  <si>
    <t>SH3901</t>
  </si>
  <si>
    <t>損害保険の理論と実務</t>
  </si>
  <si>
    <t>成文堂</t>
  </si>
  <si>
    <t>【成文堂でご購入ください】アクチュアリー数理の基礎［数学］</t>
  </si>
  <si>
    <t>SH3930</t>
  </si>
  <si>
    <t>FP&amp;A研究</t>
  </si>
  <si>
    <t>石橋 善一郎</t>
  </si>
  <si>
    <t>【カウンターで注文になります】最先端の経営管理を実践するＦＰ＆Ａハンドブック　</t>
  </si>
  <si>
    <t>商学研究科</t>
    <rPh sb="0" eb="5">
      <t>ショウガクケンキュウカ</t>
    </rPh>
    <phoneticPr fontId="18"/>
  </si>
  <si>
    <t xml:space="preserve">SH3940 </t>
    <phoneticPr fontId="18"/>
  </si>
  <si>
    <t>保険論</t>
    <rPh sb="0" eb="3">
      <t>ホケンロン</t>
    </rPh>
    <phoneticPr fontId="18"/>
  </si>
  <si>
    <t>李　洪茂</t>
    <rPh sb="0" eb="1">
      <t>リ</t>
    </rPh>
    <rPh sb="2" eb="3">
      <t>コウ</t>
    </rPh>
    <rPh sb="3" eb="4">
      <t>シゲル</t>
    </rPh>
    <phoneticPr fontId="18"/>
  </si>
  <si>
    <t>博英社</t>
    <rPh sb="0" eb="2">
      <t>ハクエイ</t>
    </rPh>
    <rPh sb="2" eb="3">
      <t>シャ</t>
    </rPh>
    <phoneticPr fontId="18"/>
  </si>
  <si>
    <t>保険論　第２版</t>
    <rPh sb="0" eb="3">
      <t>ホケンロン</t>
    </rPh>
    <rPh sb="4" eb="5">
      <t>ダイ</t>
    </rPh>
    <rPh sb="6" eb="7">
      <t>ハン</t>
    </rPh>
    <phoneticPr fontId="18"/>
  </si>
  <si>
    <t>経営管理研究科</t>
    <rPh sb="0" eb="7">
      <t>ケイエイカンリケンキュウカ</t>
    </rPh>
    <phoneticPr fontId="18"/>
  </si>
  <si>
    <t>学部</t>
    <rPh sb="0" eb="2">
      <t>ガクブ</t>
    </rPh>
    <phoneticPr fontId="18"/>
  </si>
  <si>
    <t>教科書No</t>
    <rPh sb="0" eb="3">
      <t>キョウカショ</t>
    </rPh>
    <phoneticPr fontId="18"/>
  </si>
  <si>
    <t>必要度</t>
    <rPh sb="0" eb="3">
      <t>ヒツヨウド</t>
    </rPh>
    <phoneticPr fontId="18"/>
  </si>
  <si>
    <t>学科</t>
    <rPh sb="0" eb="2">
      <t>ガッカ</t>
    </rPh>
    <phoneticPr fontId="18"/>
  </si>
  <si>
    <t>講義名</t>
    <rPh sb="0" eb="3">
      <t>コウギメイ</t>
    </rPh>
    <phoneticPr fontId="18"/>
  </si>
  <si>
    <t>教員名</t>
    <rPh sb="0" eb="3">
      <t>キョウインメイ</t>
    </rPh>
    <phoneticPr fontId="18"/>
  </si>
  <si>
    <t>出版社</t>
    <rPh sb="0" eb="3">
      <t>シュッパンシャ</t>
    </rPh>
    <phoneticPr fontId="18"/>
  </si>
  <si>
    <t>書名</t>
    <rPh sb="0" eb="2">
      <t>ショメイ</t>
    </rPh>
    <phoneticPr fontId="18"/>
  </si>
  <si>
    <t>本体価格</t>
    <rPh sb="0" eb="4">
      <t>ホンタイカカク</t>
    </rPh>
    <phoneticPr fontId="18"/>
  </si>
  <si>
    <t>SH3950</t>
    <phoneticPr fontId="18"/>
  </si>
  <si>
    <t>準教科書</t>
    <rPh sb="0" eb="1">
      <t>ジュン</t>
    </rPh>
    <rPh sb="1" eb="4">
      <t>キョウカショ</t>
    </rPh>
    <phoneticPr fontId="18"/>
  </si>
  <si>
    <t>租税法</t>
    <phoneticPr fontId="18"/>
  </si>
  <si>
    <t>山上淳一</t>
    <phoneticPr fontId="18"/>
  </si>
  <si>
    <t>租税法概説　第５版</t>
    <rPh sb="0" eb="2">
      <t>ソゼイ</t>
    </rPh>
    <phoneticPr fontId="18"/>
  </si>
  <si>
    <t>SH3951</t>
    <phoneticPr fontId="18"/>
  </si>
  <si>
    <t>デリバティブ</t>
    <phoneticPr fontId="18"/>
  </si>
  <si>
    <t>楠美　将彦</t>
    <phoneticPr fontId="18"/>
  </si>
  <si>
    <t>金融財政事</t>
    <phoneticPr fontId="18"/>
  </si>
  <si>
    <t>【カウンターで注文になります】フィナンシャルエンジニアリング　第９版</t>
    <phoneticPr fontId="18"/>
  </si>
  <si>
    <t xml:space="preserve">SH3952 </t>
    <phoneticPr fontId="18"/>
  </si>
  <si>
    <t>デジタル時代の経営戦略</t>
    <rPh sb="4" eb="6">
      <t>ジダイ</t>
    </rPh>
    <rPh sb="7" eb="11">
      <t>ケイエイセンリャク</t>
    </rPh>
    <phoneticPr fontId="18"/>
  </si>
  <si>
    <t>國領　二郎</t>
    <rPh sb="0" eb="2">
      <t>コクリョウ</t>
    </rPh>
    <rPh sb="3" eb="5">
      <t>ジロウ</t>
    </rPh>
    <phoneticPr fontId="18"/>
  </si>
  <si>
    <t>日経BP</t>
    <rPh sb="0" eb="2">
      <t>ニッケイ</t>
    </rPh>
    <phoneticPr fontId="18"/>
  </si>
  <si>
    <t>経営情報システム</t>
    <rPh sb="0" eb="4">
      <t>ケイエイジョウホウ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</si>
</sst>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rgb="FF333333"/>
      <name val="游ゴシック"/>
      <family val="3"/>
      <charset val="128"/>
      <scheme val="minor"/>
    </font>
    <font>
      <sz val="12"/>
      <color rgb="FF333333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0" fillId="0" borderId="0" xfId="0" applyFont="1" applyAlignment="1">
      <alignment vertical="center" shrinkToFit="1"/>
    </xf>
    <xf numFmtId="0" fontId="20" fillId="34" borderId="10" xfId="0" applyFont="1" applyFill="1" applyBorder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14" fontId="20" fillId="0" borderId="10" xfId="0" applyNumberFormat="1" applyFont="1" applyBorder="1" applyAlignment="1">
      <alignment vertical="center" shrinkToFit="1"/>
    </xf>
    <xf numFmtId="14" fontId="20" fillId="0" borderId="0" xfId="0" applyNumberFormat="1" applyFont="1" applyAlignment="1">
      <alignment vertical="center" shrinkToFit="1"/>
    </xf>
    <xf numFmtId="176" fontId="20" fillId="0" borderId="10" xfId="0" applyNumberFormat="1" applyFont="1" applyBorder="1" applyAlignment="1">
      <alignment vertical="center" shrinkToFit="1"/>
    </xf>
    <xf numFmtId="176" fontId="22" fillId="0" borderId="0" xfId="0" applyNumberFormat="1" applyFont="1">
      <alignment vertical="center"/>
    </xf>
    <xf numFmtId="0" fontId="21" fillId="0" borderId="10" xfId="0" applyFont="1" applyBorder="1">
      <alignment vertical="center"/>
    </xf>
    <xf numFmtId="176" fontId="22" fillId="0" borderId="10" xfId="0" applyNumberFormat="1" applyFont="1" applyBorder="1">
      <alignment vertical="center"/>
    </xf>
    <xf numFmtId="0" fontId="20" fillId="0" borderId="12" xfId="0" applyFont="1" applyBorder="1" applyAlignment="1">
      <alignment vertical="center" shrinkToFit="1"/>
    </xf>
    <xf numFmtId="176" fontId="22" fillId="0" borderId="13" xfId="0" applyNumberFormat="1" applyFont="1" applyBorder="1">
      <alignment vertical="center"/>
    </xf>
    <xf numFmtId="0" fontId="20" fillId="0" borderId="11" xfId="0" applyFont="1" applyBorder="1" applyAlignment="1">
      <alignment vertical="center" shrinkToFit="1"/>
    </xf>
    <xf numFmtId="0" fontId="20" fillId="34" borderId="11" xfId="0" applyFont="1" applyFill="1" applyBorder="1" applyAlignment="1">
      <alignment horizontal="center" vertical="center" shrinkToFit="1"/>
    </xf>
    <xf numFmtId="0" fontId="20" fillId="34" borderId="10" xfId="0" applyFont="1" applyFill="1" applyBorder="1" applyAlignment="1">
      <alignment horizontal="center" vertical="center" shrinkToFit="1"/>
    </xf>
    <xf numFmtId="0" fontId="20" fillId="34" borderId="13" xfId="0" applyFont="1" applyFill="1" applyBorder="1" applyAlignment="1">
      <alignment vertical="center" shrinkToFit="1"/>
    </xf>
    <xf numFmtId="0" fontId="20" fillId="34" borderId="11" xfId="0" applyFont="1" applyFill="1" applyBorder="1" applyAlignment="1">
      <alignment horizontal="left" vertical="center" shrinkToFit="1"/>
    </xf>
    <xf numFmtId="0" fontId="20" fillId="34" borderId="10" xfId="0" applyFont="1" applyFill="1" applyBorder="1" applyAlignment="1">
      <alignment horizontal="left" vertical="center" shrinkToFit="1"/>
    </xf>
    <xf numFmtId="176" fontId="22" fillId="0" borderId="14" xfId="0" applyNumberFormat="1" applyFont="1" applyBorder="1">
      <alignment vertical="center"/>
    </xf>
    <xf numFmtId="0" fontId="20" fillId="0" borderId="14" xfId="0" applyFont="1" applyBorder="1" applyAlignment="1">
      <alignment vertical="center" shrinkToFit="1"/>
    </xf>
    <xf numFmtId="0" fontId="19" fillId="33" borderId="0" xfId="0" applyFont="1" applyFill="1" applyAlignment="1">
      <alignment horizontal="center" vertical="center" shrinkToFit="1"/>
    </xf>
    <xf numFmtId="0" fontId="19" fillId="33" borderId="12" xfId="0" applyFont="1" applyFill="1" applyBorder="1" applyAlignment="1">
      <alignment horizontal="center" vertical="center" shrinkToFit="1"/>
    </xf>
    <xf numFmtId="0" fontId="19" fillId="35" borderId="12" xfId="0" applyFont="1" applyFill="1" applyBorder="1" applyAlignment="1">
      <alignment horizontal="center" vertical="center" shrinkToFit="1"/>
    </xf>
    <xf numFmtId="0" fontId="20" fillId="35" borderId="12" xfId="0" applyFon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CF85-CF88-4C28-A1C3-AF7AA5771075}">
  <sheetPr>
    <pageSetUpPr fitToPage="1"/>
  </sheetPr>
  <dimension ref="A1:L149"/>
  <sheetViews>
    <sheetView tabSelected="1" view="pageLayout" topLeftCell="A25" zoomScale="75" zoomScaleNormal="100" zoomScalePageLayoutView="75" workbookViewId="0">
      <selection activeCell="J32" sqref="J32"/>
    </sheetView>
  </sheetViews>
  <sheetFormatPr defaultColWidth="8.75" defaultRowHeight="25.15" customHeight="1"/>
  <cols>
    <col min="1" max="1" width="11.75" style="1" customWidth="1"/>
    <col min="2" max="2" width="8.75" style="1"/>
    <col min="3" max="3" width="12.5" style="1" customWidth="1"/>
    <col min="4" max="5" width="0" style="1" hidden="1" customWidth="1"/>
    <col min="6" max="6" width="21.5" style="1" customWidth="1"/>
    <col min="7" max="7" width="35.5" style="1" customWidth="1"/>
    <col min="8" max="8" width="14.5" style="1" customWidth="1"/>
    <col min="9" max="9" width="8.75" style="1"/>
    <col min="10" max="10" width="62.875" style="1" customWidth="1"/>
    <col min="11" max="11" width="8.75" style="1"/>
    <col min="12" max="12" width="15.75" style="1" customWidth="1"/>
    <col min="13" max="16384" width="8.75" style="1"/>
  </cols>
  <sheetData>
    <row r="1" spans="1:12" ht="25.1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12" ht="25.1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25.15" customHeight="1">
      <c r="A3" s="3" t="s">
        <v>13</v>
      </c>
      <c r="B3" s="3" t="str">
        <f>"SH3000"</f>
        <v>SH3000</v>
      </c>
      <c r="C3" s="3" t="s">
        <v>14</v>
      </c>
      <c r="D3" s="4">
        <v>46239</v>
      </c>
      <c r="E3" s="3">
        <v>50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>
        <v>1200</v>
      </c>
      <c r="L3" s="3" t="str">
        <f>"9784781913988"</f>
        <v>9784781913988</v>
      </c>
    </row>
    <row r="4" spans="1:12" ht="25.15" customHeight="1">
      <c r="A4" s="3" t="s">
        <v>13</v>
      </c>
      <c r="B4" s="3" t="str">
        <f>"SH3001"</f>
        <v>SH3001</v>
      </c>
      <c r="C4" s="3" t="s">
        <v>14</v>
      </c>
      <c r="D4" s="4">
        <v>46239</v>
      </c>
      <c r="E4" s="3">
        <v>70</v>
      </c>
      <c r="F4" s="3" t="s">
        <v>20</v>
      </c>
      <c r="G4" s="3" t="s">
        <v>16</v>
      </c>
      <c r="H4" s="3" t="s">
        <v>17</v>
      </c>
      <c r="I4" s="3" t="s">
        <v>18</v>
      </c>
      <c r="J4" s="3" t="s">
        <v>21</v>
      </c>
      <c r="K4" s="3">
        <v>1200</v>
      </c>
      <c r="L4" s="3" t="str">
        <f>"9784781916149"</f>
        <v>9784781916149</v>
      </c>
    </row>
    <row r="5" spans="1:12" ht="25.15" customHeight="1">
      <c r="A5" s="3" t="s">
        <v>13</v>
      </c>
      <c r="B5" s="3" t="str">
        <f>"SH3002"</f>
        <v>SH3002</v>
      </c>
      <c r="C5" s="3" t="s">
        <v>14</v>
      </c>
      <c r="D5" s="3"/>
      <c r="E5" s="3"/>
      <c r="F5" s="3" t="s">
        <v>20</v>
      </c>
      <c r="G5" s="3" t="s">
        <v>22</v>
      </c>
      <c r="H5" s="3" t="s">
        <v>23</v>
      </c>
      <c r="I5" s="3" t="s">
        <v>24</v>
      </c>
      <c r="J5" s="3" t="s">
        <v>25</v>
      </c>
      <c r="K5" s="3">
        <v>2200</v>
      </c>
      <c r="L5" s="3" t="str">
        <f>"9784502138010"</f>
        <v>9784502138010</v>
      </c>
    </row>
    <row r="6" spans="1:12" ht="25.15" customHeight="1">
      <c r="A6" s="3" t="s">
        <v>13</v>
      </c>
      <c r="B6" s="3" t="str">
        <f>"SH3003"</f>
        <v>SH3003</v>
      </c>
      <c r="C6" s="3" t="s">
        <v>14</v>
      </c>
      <c r="D6" s="4">
        <v>46239</v>
      </c>
      <c r="E6" s="3">
        <v>100</v>
      </c>
      <c r="F6" s="3" t="s">
        <v>20</v>
      </c>
      <c r="G6" s="3" t="s">
        <v>26</v>
      </c>
      <c r="H6" s="3" t="s">
        <v>27</v>
      </c>
      <c r="I6" s="3" t="s">
        <v>24</v>
      </c>
      <c r="J6" s="3" t="s">
        <v>28</v>
      </c>
      <c r="K6" s="3">
        <v>2600</v>
      </c>
      <c r="L6" s="3" t="str">
        <f>"9784502458811"</f>
        <v>9784502458811</v>
      </c>
    </row>
    <row r="7" spans="1:12" ht="25.15" customHeight="1">
      <c r="A7" s="3" t="s">
        <v>13</v>
      </c>
      <c r="B7" s="3" t="str">
        <f>"SH3100"</f>
        <v>SH3100</v>
      </c>
      <c r="C7" s="3" t="s">
        <v>14</v>
      </c>
      <c r="D7" s="4">
        <v>46262</v>
      </c>
      <c r="E7" s="3">
        <v>30</v>
      </c>
      <c r="F7" s="3" t="s">
        <v>29</v>
      </c>
      <c r="G7" s="3" t="s">
        <v>30</v>
      </c>
      <c r="H7" s="3" t="s">
        <v>31</v>
      </c>
      <c r="I7" s="3" t="s">
        <v>24</v>
      </c>
      <c r="J7" s="3" t="s">
        <v>32</v>
      </c>
      <c r="K7" s="3">
        <v>2400</v>
      </c>
      <c r="L7" s="3" t="str">
        <f>"9784502133916"</f>
        <v>9784502133916</v>
      </c>
    </row>
    <row r="8" spans="1:12" ht="25.15" customHeight="1">
      <c r="A8" s="3" t="s">
        <v>13</v>
      </c>
      <c r="B8" s="3" t="str">
        <f>"SH3101"</f>
        <v>SH3101</v>
      </c>
      <c r="C8" s="3" t="s">
        <v>14</v>
      </c>
      <c r="D8" s="4">
        <v>46239</v>
      </c>
      <c r="E8" s="3">
        <v>70</v>
      </c>
      <c r="F8" s="3" t="s">
        <v>29</v>
      </c>
      <c r="G8" s="3" t="s">
        <v>33</v>
      </c>
      <c r="H8" s="3" t="s">
        <v>34</v>
      </c>
      <c r="I8" s="3" t="s">
        <v>35</v>
      </c>
      <c r="J8" s="3" t="s">
        <v>36</v>
      </c>
      <c r="K8" s="3">
        <v>2000</v>
      </c>
      <c r="L8" s="3" t="str">
        <f>"9784641221833"</f>
        <v>9784641221833</v>
      </c>
    </row>
    <row r="9" spans="1:12" ht="25.15" customHeight="1">
      <c r="A9" s="3" t="s">
        <v>13</v>
      </c>
      <c r="B9" s="3" t="str">
        <f>"SH3102"</f>
        <v>SH3102</v>
      </c>
      <c r="C9" s="3" t="s">
        <v>37</v>
      </c>
      <c r="D9" s="4">
        <v>46260</v>
      </c>
      <c r="E9" s="3">
        <v>5</v>
      </c>
      <c r="F9" s="3" t="s">
        <v>29</v>
      </c>
      <c r="G9" s="3" t="s">
        <v>33</v>
      </c>
      <c r="H9" s="3" t="s">
        <v>34</v>
      </c>
      <c r="I9" s="3" t="s">
        <v>35</v>
      </c>
      <c r="J9" s="3" t="s">
        <v>38</v>
      </c>
      <c r="K9" s="3">
        <v>2100</v>
      </c>
      <c r="L9" s="3" t="str">
        <f>"9784641150973"</f>
        <v>9784641150973</v>
      </c>
    </row>
    <row r="10" spans="1:12" ht="25.15" customHeight="1">
      <c r="A10" s="3" t="s">
        <v>13</v>
      </c>
      <c r="B10" s="3" t="str">
        <f>"SH3103"</f>
        <v>SH3103</v>
      </c>
      <c r="C10" s="3" t="s">
        <v>14</v>
      </c>
      <c r="D10" s="4">
        <v>46239</v>
      </c>
      <c r="E10" s="3">
        <v>110</v>
      </c>
      <c r="F10" s="3" t="s">
        <v>29</v>
      </c>
      <c r="G10" s="3" t="s">
        <v>39</v>
      </c>
      <c r="H10" s="3" t="s">
        <v>40</v>
      </c>
      <c r="I10" s="3" t="s">
        <v>41</v>
      </c>
      <c r="J10" s="3" t="s">
        <v>42</v>
      </c>
      <c r="K10" s="3">
        <v>2700</v>
      </c>
      <c r="L10" s="3" t="str">
        <f>"9784910132235"</f>
        <v>9784910132235</v>
      </c>
    </row>
    <row r="11" spans="1:12" ht="25.15" customHeight="1">
      <c r="A11" s="3" t="s">
        <v>13</v>
      </c>
      <c r="B11" s="3" t="str">
        <f>"SH3104"</f>
        <v>SH3104</v>
      </c>
      <c r="C11" s="3" t="s">
        <v>43</v>
      </c>
      <c r="D11" s="4">
        <v>46260</v>
      </c>
      <c r="E11" s="3">
        <v>5</v>
      </c>
      <c r="F11" s="3" t="s">
        <v>29</v>
      </c>
      <c r="G11" s="3" t="s">
        <v>39</v>
      </c>
      <c r="H11" s="3" t="s">
        <v>40</v>
      </c>
      <c r="I11" s="3" t="s">
        <v>44</v>
      </c>
      <c r="J11" s="3" t="s">
        <v>45</v>
      </c>
      <c r="K11" s="3">
        <v>4000</v>
      </c>
      <c r="L11" s="3" t="str">
        <f>"9784892934957"</f>
        <v>9784892934957</v>
      </c>
    </row>
    <row r="12" spans="1:12" ht="25.15" customHeight="1">
      <c r="A12" s="3" t="s">
        <v>13</v>
      </c>
      <c r="B12" s="3" t="str">
        <f>"SH3105"</f>
        <v>SH3105</v>
      </c>
      <c r="C12" s="3" t="s">
        <v>37</v>
      </c>
      <c r="D12" s="4">
        <v>46260</v>
      </c>
      <c r="E12" s="3">
        <v>5</v>
      </c>
      <c r="F12" s="3" t="s">
        <v>29</v>
      </c>
      <c r="G12" s="3" t="s">
        <v>39</v>
      </c>
      <c r="H12" s="3" t="s">
        <v>40</v>
      </c>
      <c r="I12" s="3" t="s">
        <v>35</v>
      </c>
      <c r="J12" s="3" t="s">
        <v>46</v>
      </c>
      <c r="K12" s="3">
        <v>2700</v>
      </c>
      <c r="L12" s="3" t="str">
        <f>"9784641166301"</f>
        <v>9784641166301</v>
      </c>
    </row>
    <row r="13" spans="1:12" ht="25.15" customHeight="1">
      <c r="A13" s="3" t="s">
        <v>13</v>
      </c>
      <c r="B13" s="3" t="str">
        <f>"SH3106"</f>
        <v>SH3106</v>
      </c>
      <c r="C13" s="3" t="s">
        <v>14</v>
      </c>
      <c r="D13" s="4">
        <v>46239</v>
      </c>
      <c r="E13" s="3">
        <v>25</v>
      </c>
      <c r="F13" s="3" t="s">
        <v>29</v>
      </c>
      <c r="G13" s="3" t="s">
        <v>47</v>
      </c>
      <c r="H13" s="3" t="s">
        <v>48</v>
      </c>
      <c r="I13" s="3" t="s">
        <v>35</v>
      </c>
      <c r="J13" s="3" t="s">
        <v>49</v>
      </c>
      <c r="K13" s="3">
        <v>3200</v>
      </c>
      <c r="L13" s="3" t="str">
        <f>"9784641053809"</f>
        <v>9784641053809</v>
      </c>
    </row>
    <row r="14" spans="1:12" ht="25.15" customHeight="1">
      <c r="A14" s="3" t="s">
        <v>13</v>
      </c>
      <c r="B14" s="3" t="str">
        <f>"SH3106A"</f>
        <v>SH3106A</v>
      </c>
      <c r="C14" s="3" t="s">
        <v>37</v>
      </c>
      <c r="D14" s="3"/>
      <c r="E14" s="3"/>
      <c r="F14" s="3" t="s">
        <v>29</v>
      </c>
      <c r="G14" s="3" t="s">
        <v>47</v>
      </c>
      <c r="H14" s="3" t="s">
        <v>48</v>
      </c>
      <c r="I14" s="3" t="s">
        <v>50</v>
      </c>
      <c r="J14" s="3" t="s">
        <v>51</v>
      </c>
      <c r="K14" s="3">
        <v>2900</v>
      </c>
      <c r="L14" s="3" t="str">
        <f>"9784254122435"</f>
        <v>9784254122435</v>
      </c>
    </row>
    <row r="15" spans="1:12" ht="25.15" customHeight="1">
      <c r="A15" s="3" t="s">
        <v>13</v>
      </c>
      <c r="B15" s="3" t="str">
        <f>"SH3106B"</f>
        <v>SH3106B</v>
      </c>
      <c r="C15" s="3" t="s">
        <v>37</v>
      </c>
      <c r="D15" s="3"/>
      <c r="E15" s="3"/>
      <c r="F15" s="3" t="s">
        <v>52</v>
      </c>
      <c r="G15" s="3" t="s">
        <v>47</v>
      </c>
      <c r="H15" s="3" t="s">
        <v>48</v>
      </c>
      <c r="I15" s="3" t="s">
        <v>53</v>
      </c>
      <c r="J15" s="3" t="s">
        <v>54</v>
      </c>
      <c r="K15" s="3">
        <v>2600</v>
      </c>
      <c r="L15" s="3" t="str">
        <f>"9784563008390"</f>
        <v>9784563008390</v>
      </c>
    </row>
    <row r="16" spans="1:12" ht="25.15" customHeight="1">
      <c r="A16" s="3" t="s">
        <v>13</v>
      </c>
      <c r="B16" s="3" t="str">
        <f>"SH3106C"</f>
        <v>SH3106C</v>
      </c>
      <c r="C16" s="3" t="s">
        <v>55</v>
      </c>
      <c r="D16" s="3"/>
      <c r="E16" s="3"/>
      <c r="F16" s="3" t="s">
        <v>29</v>
      </c>
      <c r="G16" s="3" t="s">
        <v>47</v>
      </c>
      <c r="H16" s="3" t="s">
        <v>48</v>
      </c>
      <c r="I16" s="3" t="s">
        <v>56</v>
      </c>
      <c r="J16" s="3" t="s">
        <v>57</v>
      </c>
      <c r="K16" s="3">
        <v>2800</v>
      </c>
      <c r="L16" s="3" t="str">
        <f>"9784489020698"</f>
        <v>9784489020698</v>
      </c>
    </row>
    <row r="17" spans="1:12" ht="25.15" customHeight="1">
      <c r="A17" s="3" t="s">
        <v>13</v>
      </c>
      <c r="B17" s="3" t="s">
        <v>58</v>
      </c>
      <c r="C17" s="3" t="s">
        <v>59</v>
      </c>
      <c r="D17" s="3"/>
      <c r="E17" s="3"/>
      <c r="F17" s="3" t="s">
        <v>29</v>
      </c>
      <c r="G17" s="8" t="s">
        <v>60</v>
      </c>
      <c r="H17" s="8" t="s">
        <v>61</v>
      </c>
      <c r="I17" s="3" t="s">
        <v>62</v>
      </c>
      <c r="J17" s="3" t="s">
        <v>63</v>
      </c>
      <c r="K17" s="3">
        <v>3000</v>
      </c>
      <c r="L17" s="9">
        <v>9784641166424</v>
      </c>
    </row>
    <row r="18" spans="1:12" ht="25.15" customHeight="1">
      <c r="A18" s="21" t="s">
        <v>64</v>
      </c>
      <c r="B18" s="21"/>
      <c r="C18" s="21"/>
      <c r="D18" s="21"/>
      <c r="E18" s="21"/>
      <c r="F18" s="21"/>
      <c r="G18" s="21"/>
      <c r="H18" s="21"/>
      <c r="I18" s="10"/>
      <c r="J18" s="10"/>
      <c r="K18" s="10"/>
      <c r="L18" s="10"/>
    </row>
    <row r="19" spans="1:12" ht="25.15" customHeight="1">
      <c r="A19" s="2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8</v>
      </c>
      <c r="I19" s="2" t="s">
        <v>9</v>
      </c>
      <c r="J19" s="2" t="s">
        <v>10</v>
      </c>
      <c r="K19" s="2" t="s">
        <v>11</v>
      </c>
      <c r="L19" s="2" t="s">
        <v>12</v>
      </c>
    </row>
    <row r="20" spans="1:12" ht="25.15" customHeight="1">
      <c r="A20" s="3" t="s">
        <v>13</v>
      </c>
      <c r="B20" s="3" t="str">
        <f>"SH3110"</f>
        <v>SH3110</v>
      </c>
      <c r="C20" s="3"/>
      <c r="D20" s="3"/>
      <c r="E20" s="3"/>
      <c r="F20" s="3" t="s">
        <v>65</v>
      </c>
      <c r="G20" s="3" t="s">
        <v>66</v>
      </c>
      <c r="H20" s="3" t="s">
        <v>67</v>
      </c>
      <c r="I20" s="3"/>
      <c r="J20" s="3" t="s">
        <v>68</v>
      </c>
      <c r="K20" s="3"/>
      <c r="L20" s="3" t="str">
        <f>""</f>
        <v/>
      </c>
    </row>
    <row r="21" spans="1:12" ht="25.15" customHeight="1">
      <c r="A21" s="3" t="s">
        <v>13</v>
      </c>
      <c r="B21" s="3" t="str">
        <f>"SH3111"</f>
        <v>SH3111</v>
      </c>
      <c r="C21" s="3" t="s">
        <v>14</v>
      </c>
      <c r="D21" s="3"/>
      <c r="E21" s="3"/>
      <c r="F21" s="3" t="s">
        <v>64</v>
      </c>
      <c r="G21" s="3" t="s">
        <v>69</v>
      </c>
      <c r="H21" s="3" t="s">
        <v>70</v>
      </c>
      <c r="I21" s="3" t="s">
        <v>71</v>
      </c>
      <c r="J21" s="3" t="s">
        <v>72</v>
      </c>
      <c r="K21" s="3">
        <v>1850</v>
      </c>
      <c r="L21" s="3" t="str">
        <f>"9784794415325"</f>
        <v>9784794415325</v>
      </c>
    </row>
    <row r="22" spans="1:12" ht="25.15" customHeight="1">
      <c r="A22" s="3" t="s">
        <v>13</v>
      </c>
      <c r="B22" s="3" t="str">
        <f>"SH3112"</f>
        <v>SH3112</v>
      </c>
      <c r="C22" s="3" t="s">
        <v>14</v>
      </c>
      <c r="D22" s="4">
        <v>46265</v>
      </c>
      <c r="E22" s="3">
        <v>50</v>
      </c>
      <c r="F22" s="3"/>
      <c r="G22" s="3" t="s">
        <v>73</v>
      </c>
      <c r="H22" s="3" t="s">
        <v>74</v>
      </c>
      <c r="I22" s="3" t="s">
        <v>75</v>
      </c>
      <c r="J22" s="3" t="s">
        <v>76</v>
      </c>
      <c r="K22" s="3"/>
      <c r="L22" s="3" t="str">
        <f>"9784407371086"</f>
        <v>9784407371086</v>
      </c>
    </row>
    <row r="23" spans="1:12" ht="25.15" customHeight="1">
      <c r="A23" s="3" t="s">
        <v>13</v>
      </c>
      <c r="B23" s="3" t="str">
        <f>"SH3113"</f>
        <v>SH3113</v>
      </c>
      <c r="C23" s="3" t="s">
        <v>14</v>
      </c>
      <c r="D23" s="4">
        <v>46265</v>
      </c>
      <c r="E23" s="3">
        <v>50</v>
      </c>
      <c r="F23" s="3" t="s">
        <v>65</v>
      </c>
      <c r="G23" s="3" t="s">
        <v>77</v>
      </c>
      <c r="H23" s="3" t="s">
        <v>78</v>
      </c>
      <c r="I23" s="3" t="s">
        <v>24</v>
      </c>
      <c r="J23" s="3" t="s">
        <v>79</v>
      </c>
      <c r="K23" s="3">
        <v>2800</v>
      </c>
      <c r="L23" s="3" t="str">
        <f>"9784502220302"</f>
        <v>9784502220302</v>
      </c>
    </row>
    <row r="24" spans="1:12" ht="25.15" customHeight="1">
      <c r="A24" s="3" t="s">
        <v>13</v>
      </c>
      <c r="B24" s="3" t="str">
        <f>"SH3114"</f>
        <v>SH3114</v>
      </c>
      <c r="C24" s="3" t="s">
        <v>14</v>
      </c>
      <c r="D24" s="4">
        <v>46265</v>
      </c>
      <c r="E24" s="3">
        <v>50</v>
      </c>
      <c r="F24" s="3" t="s">
        <v>65</v>
      </c>
      <c r="G24" s="3" t="s">
        <v>80</v>
      </c>
      <c r="H24" s="3" t="s">
        <v>81</v>
      </c>
      <c r="I24" s="3" t="s">
        <v>82</v>
      </c>
      <c r="J24" s="3" t="s">
        <v>83</v>
      </c>
      <c r="K24" s="3">
        <v>1100</v>
      </c>
      <c r="L24" s="3" t="str">
        <f>"9784300120668"</f>
        <v>9784300120668</v>
      </c>
    </row>
    <row r="25" spans="1:12" ht="25.15" customHeight="1">
      <c r="A25" s="3" t="s">
        <v>13</v>
      </c>
      <c r="B25" s="3" t="str">
        <f>"SH3115"</f>
        <v>SH3115</v>
      </c>
      <c r="C25" s="3" t="s">
        <v>14</v>
      </c>
      <c r="D25" s="4">
        <v>46265</v>
      </c>
      <c r="E25" s="3">
        <v>50</v>
      </c>
      <c r="F25" s="3" t="s">
        <v>65</v>
      </c>
      <c r="G25" s="3" t="s">
        <v>84</v>
      </c>
      <c r="H25" s="3" t="s">
        <v>85</v>
      </c>
      <c r="I25" s="3" t="s">
        <v>24</v>
      </c>
      <c r="J25" s="3" t="s">
        <v>86</v>
      </c>
      <c r="K25" s="3">
        <v>1000</v>
      </c>
      <c r="L25" s="3" t="str">
        <f>"9784502570414"</f>
        <v>9784502570414</v>
      </c>
    </row>
    <row r="26" spans="1:12" ht="25.15" customHeight="1">
      <c r="A26" s="3" t="s">
        <v>13</v>
      </c>
      <c r="B26" s="3" t="str">
        <f>"SH3116"</f>
        <v>SH3116</v>
      </c>
      <c r="C26" s="3" t="s">
        <v>14</v>
      </c>
      <c r="D26" s="3"/>
      <c r="E26" s="3"/>
      <c r="F26" s="3" t="s">
        <v>65</v>
      </c>
      <c r="G26" s="3" t="s">
        <v>87</v>
      </c>
      <c r="H26" s="3" t="s">
        <v>70</v>
      </c>
      <c r="I26" s="3" t="s">
        <v>88</v>
      </c>
      <c r="J26" s="3" t="s">
        <v>89</v>
      </c>
      <c r="K26" s="3">
        <v>2800</v>
      </c>
      <c r="L26" s="3" t="str">
        <f>"9784595323447"</f>
        <v>9784595323447</v>
      </c>
    </row>
    <row r="27" spans="1:12" ht="25.15" customHeight="1">
      <c r="A27" s="3" t="s">
        <v>13</v>
      </c>
      <c r="B27" s="3" t="str">
        <f>"SH3117"</f>
        <v>SH3117</v>
      </c>
      <c r="C27" s="3" t="s">
        <v>14</v>
      </c>
      <c r="D27" s="4">
        <v>46267</v>
      </c>
      <c r="E27" s="3">
        <v>50</v>
      </c>
      <c r="F27" s="3" t="s">
        <v>65</v>
      </c>
      <c r="G27" s="3" t="s">
        <v>90</v>
      </c>
      <c r="H27" s="3" t="s">
        <v>91</v>
      </c>
      <c r="I27" s="3" t="s">
        <v>35</v>
      </c>
      <c r="J27" s="3" t="s">
        <v>92</v>
      </c>
      <c r="K27" s="3">
        <v>2100</v>
      </c>
      <c r="L27" s="3" t="str">
        <f>"9784641200104"</f>
        <v>9784641200104</v>
      </c>
    </row>
    <row r="28" spans="1:12" ht="25.15" customHeight="1">
      <c r="A28" s="3" t="s">
        <v>13</v>
      </c>
      <c r="B28" s="3" t="str">
        <f>"SH3118"</f>
        <v>SH3118</v>
      </c>
      <c r="C28" s="3" t="s">
        <v>14</v>
      </c>
      <c r="D28" s="3"/>
      <c r="E28" s="3"/>
      <c r="F28" s="3" t="s">
        <v>65</v>
      </c>
      <c r="G28" s="3" t="s">
        <v>93</v>
      </c>
      <c r="H28" s="3" t="s">
        <v>94</v>
      </c>
      <c r="I28" s="3" t="s">
        <v>35</v>
      </c>
      <c r="J28" s="3" t="s">
        <v>95</v>
      </c>
      <c r="K28" s="3">
        <v>3600</v>
      </c>
      <c r="L28" s="3" t="str">
        <f>"9784641166295"</f>
        <v>9784641166295</v>
      </c>
    </row>
    <row r="29" spans="1:12" ht="25.15" customHeight="1">
      <c r="A29" s="3" t="s">
        <v>13</v>
      </c>
      <c r="B29" s="3" t="str">
        <f>"SH3119"</f>
        <v>SH3119</v>
      </c>
      <c r="C29" s="3" t="s">
        <v>14</v>
      </c>
      <c r="D29" s="4">
        <v>46239</v>
      </c>
      <c r="E29" s="3">
        <v>50</v>
      </c>
      <c r="F29" s="3" t="s">
        <v>65</v>
      </c>
      <c r="G29" s="3" t="s">
        <v>96</v>
      </c>
      <c r="H29" s="3" t="s">
        <v>97</v>
      </c>
      <c r="I29" s="3" t="s">
        <v>41</v>
      </c>
      <c r="J29" s="3" t="s">
        <v>98</v>
      </c>
      <c r="K29" s="3">
        <v>2700</v>
      </c>
      <c r="L29" s="3" t="str">
        <f>"9784910132174"</f>
        <v>9784910132174</v>
      </c>
    </row>
    <row r="30" spans="1:12" ht="25.15" customHeight="1">
      <c r="A30" s="3" t="s">
        <v>13</v>
      </c>
      <c r="B30" s="3" t="s">
        <v>99</v>
      </c>
      <c r="C30" s="3" t="s">
        <v>100</v>
      </c>
      <c r="D30" s="4"/>
      <c r="E30" s="3"/>
      <c r="F30" s="3" t="s">
        <v>65</v>
      </c>
      <c r="G30" s="3" t="s">
        <v>101</v>
      </c>
      <c r="H30" s="3" t="s">
        <v>97</v>
      </c>
      <c r="I30" s="3" t="s">
        <v>41</v>
      </c>
      <c r="J30" s="3" t="s">
        <v>102</v>
      </c>
      <c r="K30" s="3">
        <v>2700</v>
      </c>
      <c r="L30" s="6">
        <v>9784910132808</v>
      </c>
    </row>
    <row r="31" spans="1:12" ht="25.15" customHeight="1">
      <c r="A31" s="3" t="s">
        <v>13</v>
      </c>
      <c r="B31" s="3" t="s">
        <v>103</v>
      </c>
      <c r="C31" s="3" t="s">
        <v>14</v>
      </c>
      <c r="D31" s="4">
        <v>46239</v>
      </c>
      <c r="E31" s="3">
        <v>20</v>
      </c>
      <c r="F31" s="3" t="s">
        <v>65</v>
      </c>
      <c r="G31" s="3" t="s">
        <v>104</v>
      </c>
      <c r="H31" s="3" t="s">
        <v>105</v>
      </c>
      <c r="I31" s="3" t="s">
        <v>41</v>
      </c>
      <c r="J31" s="3" t="s">
        <v>106</v>
      </c>
      <c r="K31" s="3">
        <v>3000</v>
      </c>
      <c r="L31" s="3" t="str">
        <f>"9784910132778"</f>
        <v>9784910132778</v>
      </c>
    </row>
    <row r="32" spans="1:12" ht="25.15" customHeight="1">
      <c r="A32" s="3" t="s">
        <v>13</v>
      </c>
      <c r="B32" s="3" t="s">
        <v>107</v>
      </c>
      <c r="C32" s="3" t="s">
        <v>14</v>
      </c>
      <c r="D32" s="4"/>
      <c r="E32" s="3"/>
      <c r="F32" s="3" t="s">
        <v>65</v>
      </c>
      <c r="G32" s="3" t="s">
        <v>108</v>
      </c>
      <c r="H32" s="3" t="s">
        <v>109</v>
      </c>
      <c r="I32" s="3" t="s">
        <v>110</v>
      </c>
      <c r="J32" s="3" t="s">
        <v>111</v>
      </c>
      <c r="K32" s="3">
        <v>3500</v>
      </c>
      <c r="L32" s="11">
        <v>9784623086917</v>
      </c>
    </row>
    <row r="33" spans="1:12" ht="25.15" customHeight="1">
      <c r="A33" s="3" t="s">
        <v>13</v>
      </c>
      <c r="B33" s="3" t="s">
        <v>112</v>
      </c>
      <c r="C33" s="3" t="s">
        <v>113</v>
      </c>
      <c r="D33" s="4"/>
      <c r="E33" s="3"/>
      <c r="F33" s="3" t="s">
        <v>65</v>
      </c>
      <c r="G33" s="3" t="s">
        <v>108</v>
      </c>
      <c r="H33" s="3" t="s">
        <v>109</v>
      </c>
      <c r="I33" s="3" t="s">
        <v>114</v>
      </c>
      <c r="J33" s="3" t="s">
        <v>115</v>
      </c>
      <c r="K33" s="3">
        <v>2600</v>
      </c>
      <c r="L33" s="11">
        <v>9784492100394</v>
      </c>
    </row>
    <row r="34" spans="1:12" ht="25.15" customHeight="1">
      <c r="A34" s="3" t="s">
        <v>13</v>
      </c>
      <c r="B34" s="3" t="s">
        <v>116</v>
      </c>
      <c r="C34" s="3" t="s">
        <v>113</v>
      </c>
      <c r="D34" s="4"/>
      <c r="E34" s="3"/>
      <c r="F34" s="3" t="s">
        <v>65</v>
      </c>
      <c r="G34" s="3" t="s">
        <v>108</v>
      </c>
      <c r="H34" s="3" t="s">
        <v>109</v>
      </c>
      <c r="I34" s="3" t="s">
        <v>117</v>
      </c>
      <c r="J34" s="3" t="s">
        <v>118</v>
      </c>
      <c r="K34" s="3">
        <v>3300</v>
      </c>
      <c r="L34" s="7">
        <v>9784772271592</v>
      </c>
    </row>
    <row r="35" spans="1:12" ht="25.15" customHeight="1">
      <c r="A35" s="3" t="s">
        <v>13</v>
      </c>
      <c r="B35" s="3" t="s">
        <v>119</v>
      </c>
      <c r="C35" s="3" t="s">
        <v>14</v>
      </c>
      <c r="D35" s="4">
        <v>46262</v>
      </c>
      <c r="E35" s="3">
        <v>10</v>
      </c>
      <c r="F35" s="3" t="s">
        <v>65</v>
      </c>
      <c r="G35" s="3" t="s">
        <v>120</v>
      </c>
      <c r="H35" s="3" t="s">
        <v>121</v>
      </c>
      <c r="I35" s="3" t="s">
        <v>35</v>
      </c>
      <c r="J35" s="3" t="s">
        <v>122</v>
      </c>
      <c r="K35" s="3">
        <v>2800</v>
      </c>
      <c r="L35" s="3" t="str">
        <f>"9784641221215"</f>
        <v>9784641221215</v>
      </c>
    </row>
    <row r="36" spans="1:12" ht="25.15" customHeight="1">
      <c r="A36" s="3" t="s">
        <v>13</v>
      </c>
      <c r="B36" s="3" t="str">
        <f>"SH3127"</f>
        <v>SH3127</v>
      </c>
      <c r="C36" s="3" t="s">
        <v>123</v>
      </c>
      <c r="D36" s="4">
        <v>46251</v>
      </c>
      <c r="E36" s="3">
        <v>10</v>
      </c>
      <c r="F36" s="3" t="s">
        <v>65</v>
      </c>
      <c r="G36" s="3" t="s">
        <v>124</v>
      </c>
      <c r="H36" s="3" t="s">
        <v>125</v>
      </c>
      <c r="I36" s="3" t="s">
        <v>71</v>
      </c>
      <c r="J36" s="3" t="s">
        <v>126</v>
      </c>
      <c r="K36" s="3">
        <v>1600</v>
      </c>
      <c r="L36" s="3" t="str">
        <f>"9784794431790"</f>
        <v>9784794431790</v>
      </c>
    </row>
    <row r="37" spans="1:12" ht="25.15" customHeight="1">
      <c r="A37" s="3" t="s">
        <v>13</v>
      </c>
      <c r="B37" s="3" t="str">
        <f>"SH3128"</f>
        <v>SH3128</v>
      </c>
      <c r="C37" s="3" t="s">
        <v>14</v>
      </c>
      <c r="D37" s="4">
        <v>46239</v>
      </c>
      <c r="E37" s="3">
        <v>40</v>
      </c>
      <c r="F37" s="3" t="s">
        <v>65</v>
      </c>
      <c r="G37" s="3" t="s">
        <v>127</v>
      </c>
      <c r="H37" s="3" t="s">
        <v>128</v>
      </c>
      <c r="I37" s="3" t="s">
        <v>129</v>
      </c>
      <c r="J37" s="3" t="s">
        <v>130</v>
      </c>
      <c r="K37" s="3">
        <v>2200</v>
      </c>
      <c r="L37" s="3" t="str">
        <f>"9784492503294"</f>
        <v>9784492503294</v>
      </c>
    </row>
    <row r="38" spans="1:12" ht="25.15" customHeight="1">
      <c r="A38" s="3" t="s">
        <v>13</v>
      </c>
      <c r="B38" s="3" t="str">
        <f>"SH3129"</f>
        <v>SH3129</v>
      </c>
      <c r="C38" s="3" t="s">
        <v>14</v>
      </c>
      <c r="D38" s="3"/>
      <c r="E38" s="3"/>
      <c r="F38" s="3" t="s">
        <v>65</v>
      </c>
      <c r="G38" s="3" t="s">
        <v>131</v>
      </c>
      <c r="H38" s="3" t="s">
        <v>132</v>
      </c>
      <c r="I38" s="3" t="s">
        <v>133</v>
      </c>
      <c r="J38" s="3" t="s">
        <v>134</v>
      </c>
      <c r="K38" s="3">
        <v>13563</v>
      </c>
      <c r="L38" s="3" t="str">
        <f>"9780470467169"</f>
        <v>9780470467169</v>
      </c>
    </row>
    <row r="39" spans="1:12" ht="25.15" customHeight="1">
      <c r="A39" s="3" t="s">
        <v>13</v>
      </c>
      <c r="B39" s="3" t="str">
        <f>"SH3130"</f>
        <v>SH3130</v>
      </c>
      <c r="C39" s="3" t="s">
        <v>14</v>
      </c>
      <c r="D39" s="4">
        <v>46231</v>
      </c>
      <c r="E39" s="3">
        <v>25</v>
      </c>
      <c r="F39" s="3" t="s">
        <v>65</v>
      </c>
      <c r="G39" s="3" t="s">
        <v>135</v>
      </c>
      <c r="H39" s="3" t="s">
        <v>136</v>
      </c>
      <c r="I39" s="3" t="s">
        <v>137</v>
      </c>
      <c r="J39" s="3" t="s">
        <v>138</v>
      </c>
      <c r="K39" s="3">
        <v>12226</v>
      </c>
      <c r="L39" s="3" t="str">
        <f>"9781265533199"</f>
        <v>9781265533199</v>
      </c>
    </row>
    <row r="40" spans="1:12" ht="25.15" customHeight="1">
      <c r="A40" s="3" t="s">
        <v>13</v>
      </c>
      <c r="B40" s="3" t="str">
        <f>"SH3131"</f>
        <v>SH3131</v>
      </c>
      <c r="C40" s="3" t="s">
        <v>14</v>
      </c>
      <c r="D40" s="4">
        <v>46279</v>
      </c>
      <c r="E40" s="3">
        <v>10</v>
      </c>
      <c r="F40" s="3" t="s">
        <v>65</v>
      </c>
      <c r="G40" s="3" t="s">
        <v>139</v>
      </c>
      <c r="H40" s="3" t="s">
        <v>140</v>
      </c>
      <c r="I40" s="3" t="s">
        <v>35</v>
      </c>
      <c r="J40" s="3" t="s">
        <v>141</v>
      </c>
      <c r="K40" s="3">
        <v>2500</v>
      </c>
      <c r="L40" s="3" t="str">
        <f>"9784641200234"</f>
        <v>9784641200234</v>
      </c>
    </row>
    <row r="41" spans="1:12" ht="25.15" customHeight="1">
      <c r="A41" s="3" t="s">
        <v>13</v>
      </c>
      <c r="B41" s="3" t="str">
        <f>"SH3132"</f>
        <v>SH3132</v>
      </c>
      <c r="C41" s="3" t="s">
        <v>14</v>
      </c>
      <c r="D41" s="3"/>
      <c r="E41" s="3"/>
      <c r="F41" s="3" t="s">
        <v>65</v>
      </c>
      <c r="G41" s="3" t="s">
        <v>142</v>
      </c>
      <c r="H41" s="3" t="s">
        <v>140</v>
      </c>
      <c r="I41" s="3" t="s">
        <v>143</v>
      </c>
      <c r="J41" s="3" t="s">
        <v>144</v>
      </c>
      <c r="K41" s="3">
        <v>11654</v>
      </c>
      <c r="L41" s="3" t="str">
        <f>"9781032388342"</f>
        <v>9781032388342</v>
      </c>
    </row>
    <row r="42" spans="1:12" ht="25.15" customHeight="1">
      <c r="A42" s="20" t="s">
        <v>145</v>
      </c>
      <c r="B42" s="20"/>
      <c r="C42" s="20"/>
      <c r="D42" s="20"/>
      <c r="E42" s="20"/>
      <c r="F42" s="20"/>
      <c r="G42" s="20"/>
      <c r="H42" s="20"/>
    </row>
    <row r="43" spans="1:12" ht="25.15" customHeight="1">
      <c r="A43" s="2" t="s">
        <v>1</v>
      </c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H43" s="2" t="s">
        <v>8</v>
      </c>
      <c r="I43" s="2" t="s">
        <v>9</v>
      </c>
      <c r="J43" s="2" t="s">
        <v>10</v>
      </c>
      <c r="K43" s="2" t="s">
        <v>11</v>
      </c>
      <c r="L43" s="2" t="s">
        <v>12</v>
      </c>
    </row>
    <row r="44" spans="1:12" ht="25.15" customHeight="1">
      <c r="A44" s="3" t="s">
        <v>13</v>
      </c>
      <c r="B44" s="3" t="str">
        <f>"SH3150"</f>
        <v>SH3150</v>
      </c>
      <c r="C44" s="3" t="s">
        <v>14</v>
      </c>
      <c r="D44" s="3"/>
      <c r="E44" s="3"/>
      <c r="F44" s="3" t="s">
        <v>146</v>
      </c>
      <c r="G44" s="3" t="s">
        <v>147</v>
      </c>
      <c r="H44" s="3" t="s">
        <v>148</v>
      </c>
      <c r="I44" s="3" t="s">
        <v>149</v>
      </c>
      <c r="J44" s="3" t="s">
        <v>150</v>
      </c>
      <c r="K44" s="3">
        <v>750</v>
      </c>
      <c r="L44" s="3" t="str">
        <f>"9784877713164"</f>
        <v>9784877713164</v>
      </c>
    </row>
    <row r="45" spans="1:12" ht="24.6" customHeight="1">
      <c r="A45" s="3" t="s">
        <v>13</v>
      </c>
      <c r="B45" s="3" t="str">
        <f>"SH3151"</f>
        <v>SH3151</v>
      </c>
      <c r="C45" s="3" t="s">
        <v>14</v>
      </c>
      <c r="D45" s="3"/>
      <c r="E45" s="3"/>
      <c r="F45" s="3" t="s">
        <v>145</v>
      </c>
      <c r="G45" s="3" t="s">
        <v>147</v>
      </c>
      <c r="H45" s="3" t="s">
        <v>148</v>
      </c>
      <c r="I45" s="3" t="s">
        <v>151</v>
      </c>
      <c r="J45" s="3" t="s">
        <v>152</v>
      </c>
      <c r="K45" s="3">
        <v>2100</v>
      </c>
      <c r="L45" s="3" t="str">
        <f>"9784535556591"</f>
        <v>9784535556591</v>
      </c>
    </row>
    <row r="46" spans="1:12" ht="24.6" customHeight="1">
      <c r="A46" s="3" t="s">
        <v>13</v>
      </c>
      <c r="B46" s="3" t="str">
        <f>"SH3152"</f>
        <v>SH3152</v>
      </c>
      <c r="C46" s="3" t="s">
        <v>14</v>
      </c>
      <c r="D46" s="3"/>
      <c r="E46" s="3"/>
      <c r="F46" s="3" t="s">
        <v>146</v>
      </c>
      <c r="G46" s="3" t="s">
        <v>147</v>
      </c>
      <c r="H46" s="3" t="s">
        <v>148</v>
      </c>
      <c r="I46" s="3" t="s">
        <v>149</v>
      </c>
      <c r="J46" s="3" t="s">
        <v>153</v>
      </c>
      <c r="K46" s="3">
        <v>1600</v>
      </c>
      <c r="L46" s="3" t="str">
        <f>"9784877710170"</f>
        <v>9784877710170</v>
      </c>
    </row>
    <row r="47" spans="1:12" ht="24.6" customHeight="1">
      <c r="A47" s="3" t="s">
        <v>13</v>
      </c>
      <c r="B47" s="3" t="str">
        <f>"SH3153"</f>
        <v>SH3153</v>
      </c>
      <c r="C47" s="3" t="s">
        <v>14</v>
      </c>
      <c r="D47" s="3"/>
      <c r="E47" s="3"/>
      <c r="F47" s="3" t="s">
        <v>146</v>
      </c>
      <c r="G47" s="3" t="s">
        <v>147</v>
      </c>
      <c r="H47" s="3" t="s">
        <v>148</v>
      </c>
      <c r="I47" s="3" t="s">
        <v>149</v>
      </c>
      <c r="J47" s="3" t="s">
        <v>154</v>
      </c>
      <c r="K47" s="3">
        <v>750</v>
      </c>
      <c r="L47" s="3" t="str">
        <f>"9784877713171"</f>
        <v>9784877713171</v>
      </c>
    </row>
    <row r="48" spans="1:12" ht="25.15" customHeight="1">
      <c r="A48" s="3" t="s">
        <v>13</v>
      </c>
      <c r="B48" s="3" t="str">
        <f>"SH3154"</f>
        <v>SH3154</v>
      </c>
      <c r="C48" s="3" t="s">
        <v>14</v>
      </c>
      <c r="D48" s="3"/>
      <c r="E48" s="3"/>
      <c r="F48" s="3" t="s">
        <v>146</v>
      </c>
      <c r="G48" s="3" t="s">
        <v>147</v>
      </c>
      <c r="H48" s="3" t="s">
        <v>148</v>
      </c>
      <c r="I48" s="3" t="s">
        <v>155</v>
      </c>
      <c r="J48" s="3" t="s">
        <v>156</v>
      </c>
      <c r="K48" s="3">
        <v>2000</v>
      </c>
      <c r="L48" s="3" t="str">
        <f>"9784480864253"</f>
        <v>9784480864253</v>
      </c>
    </row>
    <row r="49" spans="1:12" ht="25.15" customHeight="1">
      <c r="A49" s="3" t="s">
        <v>13</v>
      </c>
      <c r="B49" s="3" t="str">
        <f>"SH3155"</f>
        <v>SH3155</v>
      </c>
      <c r="C49" s="3" t="s">
        <v>14</v>
      </c>
      <c r="D49" s="3"/>
      <c r="E49" s="3"/>
      <c r="F49" s="3" t="s">
        <v>146</v>
      </c>
      <c r="G49" s="3" t="s">
        <v>147</v>
      </c>
      <c r="H49" s="3" t="s">
        <v>148</v>
      </c>
      <c r="I49" s="3" t="s">
        <v>56</v>
      </c>
      <c r="J49" s="3" t="s">
        <v>157</v>
      </c>
      <c r="K49" s="3">
        <v>3000</v>
      </c>
      <c r="L49" s="3" t="str">
        <f>"9784489023743"</f>
        <v>9784489023743</v>
      </c>
    </row>
    <row r="50" spans="1:12" ht="25.15" customHeight="1">
      <c r="A50" s="3" t="s">
        <v>13</v>
      </c>
      <c r="B50" s="3" t="str">
        <f>"SH3156"</f>
        <v>SH3156</v>
      </c>
      <c r="C50" s="3" t="s">
        <v>14</v>
      </c>
      <c r="D50" s="3"/>
      <c r="E50" s="3"/>
      <c r="F50" s="3" t="s">
        <v>146</v>
      </c>
      <c r="G50" s="3" t="s">
        <v>147</v>
      </c>
      <c r="H50" s="3" t="s">
        <v>148</v>
      </c>
      <c r="I50" s="3" t="s">
        <v>155</v>
      </c>
      <c r="J50" s="3" t="s">
        <v>158</v>
      </c>
      <c r="K50" s="3">
        <v>1700</v>
      </c>
      <c r="L50" s="3" t="str">
        <f>"9784480864246"</f>
        <v>9784480864246</v>
      </c>
    </row>
    <row r="51" spans="1:12" ht="25.15" customHeight="1">
      <c r="A51" s="3" t="s">
        <v>13</v>
      </c>
      <c r="B51" s="3" t="str">
        <f>"SH3157"</f>
        <v>SH3157</v>
      </c>
      <c r="C51" s="3" t="s">
        <v>123</v>
      </c>
      <c r="D51" s="3"/>
      <c r="E51" s="3"/>
      <c r="F51" s="3" t="s">
        <v>146</v>
      </c>
      <c r="G51" s="3" t="s">
        <v>147</v>
      </c>
      <c r="H51" s="3" t="s">
        <v>148</v>
      </c>
      <c r="I51" s="3" t="s">
        <v>155</v>
      </c>
      <c r="J51" s="3" t="s">
        <v>159</v>
      </c>
      <c r="K51" s="3">
        <v>1700</v>
      </c>
      <c r="L51" s="3" t="str">
        <f>"9784480864291"</f>
        <v>9784480864291</v>
      </c>
    </row>
    <row r="52" spans="1:12" ht="25.15" customHeight="1">
      <c r="A52" s="3" t="s">
        <v>13</v>
      </c>
      <c r="B52" s="3" t="str">
        <f>"SH3158"</f>
        <v>SH3158</v>
      </c>
      <c r="C52" s="3" t="s">
        <v>37</v>
      </c>
      <c r="D52" s="3"/>
      <c r="E52" s="3"/>
      <c r="F52" s="3" t="s">
        <v>146</v>
      </c>
      <c r="G52" s="3" t="s">
        <v>147</v>
      </c>
      <c r="H52" s="3" t="s">
        <v>148</v>
      </c>
      <c r="I52" s="3" t="s">
        <v>149</v>
      </c>
      <c r="J52" s="3" t="s">
        <v>160</v>
      </c>
      <c r="K52" s="3">
        <v>1700</v>
      </c>
      <c r="L52" s="3" t="str">
        <f>"9784877713119"</f>
        <v>9784877713119</v>
      </c>
    </row>
    <row r="53" spans="1:12" ht="25.15" customHeight="1">
      <c r="A53" s="3" t="s">
        <v>13</v>
      </c>
      <c r="B53" s="3" t="str">
        <f>"SH3159"</f>
        <v>SH3159</v>
      </c>
      <c r="C53" s="3" t="s">
        <v>123</v>
      </c>
      <c r="D53" s="3"/>
      <c r="E53" s="3"/>
      <c r="F53" s="3" t="s">
        <v>146</v>
      </c>
      <c r="G53" s="3" t="s">
        <v>147</v>
      </c>
      <c r="H53" s="3" t="s">
        <v>148</v>
      </c>
      <c r="I53" s="3" t="s">
        <v>155</v>
      </c>
      <c r="J53" s="3" t="s">
        <v>161</v>
      </c>
      <c r="K53" s="3">
        <v>2000</v>
      </c>
      <c r="L53" s="3" t="str">
        <f>"9784480864307"</f>
        <v>9784480864307</v>
      </c>
    </row>
    <row r="54" spans="1:12" ht="25.15" customHeight="1">
      <c r="A54" s="3" t="s">
        <v>13</v>
      </c>
      <c r="B54" s="3" t="str">
        <f>"SH3160"</f>
        <v>SH3160</v>
      </c>
      <c r="C54" s="3" t="s">
        <v>43</v>
      </c>
      <c r="D54" s="3"/>
      <c r="E54" s="3"/>
      <c r="F54" s="3" t="s">
        <v>146</v>
      </c>
      <c r="G54" s="3" t="s">
        <v>147</v>
      </c>
      <c r="H54" s="3" t="s">
        <v>148</v>
      </c>
      <c r="I54" s="3" t="s">
        <v>162</v>
      </c>
      <c r="J54" s="3" t="s">
        <v>163</v>
      </c>
      <c r="K54" s="3">
        <v>1600</v>
      </c>
      <c r="L54" s="3" t="str">
        <f>"9784894514652"</f>
        <v>9784894514652</v>
      </c>
    </row>
    <row r="55" spans="1:12" ht="25.15" customHeight="1">
      <c r="A55" s="3" t="s">
        <v>13</v>
      </c>
      <c r="B55" s="3" t="str">
        <f>"SH3161"</f>
        <v>SH3161</v>
      </c>
      <c r="C55" s="3" t="s">
        <v>43</v>
      </c>
      <c r="D55" s="3"/>
      <c r="E55" s="3"/>
      <c r="F55" s="3" t="s">
        <v>146</v>
      </c>
      <c r="G55" s="3" t="s">
        <v>147</v>
      </c>
      <c r="H55" s="3" t="s">
        <v>148</v>
      </c>
      <c r="I55" s="3" t="s">
        <v>164</v>
      </c>
      <c r="J55" s="3" t="s">
        <v>165</v>
      </c>
      <c r="K55" s="3">
        <v>1800</v>
      </c>
      <c r="L55" s="3" t="str">
        <f>"9784910000060"</f>
        <v>9784910000060</v>
      </c>
    </row>
    <row r="56" spans="1:12" ht="25.15" customHeight="1">
      <c r="A56" s="3" t="s">
        <v>13</v>
      </c>
      <c r="B56" s="3" t="str">
        <f>"SH3162"</f>
        <v>SH3162</v>
      </c>
      <c r="C56" s="3" t="s">
        <v>43</v>
      </c>
      <c r="D56" s="3"/>
      <c r="E56" s="3"/>
      <c r="F56" s="3" t="s">
        <v>146</v>
      </c>
      <c r="G56" s="3" t="s">
        <v>147</v>
      </c>
      <c r="H56" s="3" t="s">
        <v>148</v>
      </c>
      <c r="I56" s="3" t="s">
        <v>166</v>
      </c>
      <c r="J56" s="3" t="s">
        <v>167</v>
      </c>
      <c r="K56" s="3">
        <v>2200</v>
      </c>
      <c r="L56" s="3" t="str">
        <f>"9784863941014"</f>
        <v>9784863941014</v>
      </c>
    </row>
    <row r="57" spans="1:12" ht="25.15" customHeight="1">
      <c r="A57" s="3" t="s">
        <v>13</v>
      </c>
      <c r="B57" s="3" t="str">
        <f>"SH3163"</f>
        <v>SH3163</v>
      </c>
      <c r="C57" s="3"/>
      <c r="D57" s="3"/>
      <c r="E57" s="3"/>
      <c r="F57" s="3" t="s">
        <v>146</v>
      </c>
      <c r="G57" s="3" t="s">
        <v>168</v>
      </c>
      <c r="H57" s="3" t="s">
        <v>169</v>
      </c>
      <c r="I57" s="3" t="s">
        <v>155</v>
      </c>
      <c r="J57" s="3" t="s">
        <v>170</v>
      </c>
      <c r="K57" s="3">
        <v>940</v>
      </c>
      <c r="L57" s="3" t="str">
        <f>"9784480076403"</f>
        <v>9784480076403</v>
      </c>
    </row>
    <row r="58" spans="1:12" ht="25.15" customHeight="1">
      <c r="A58" s="3" t="s">
        <v>13</v>
      </c>
      <c r="B58" s="3" t="str">
        <f>"SH3164"</f>
        <v>SH3164</v>
      </c>
      <c r="C58" s="3" t="s">
        <v>14</v>
      </c>
      <c r="D58" s="4">
        <v>46260</v>
      </c>
      <c r="E58" s="3">
        <v>15</v>
      </c>
      <c r="F58" s="3" t="s">
        <v>171</v>
      </c>
      <c r="G58" s="3" t="s">
        <v>172</v>
      </c>
      <c r="H58" s="3" t="s">
        <v>173</v>
      </c>
      <c r="I58" s="3" t="s">
        <v>174</v>
      </c>
      <c r="J58" s="3" t="s">
        <v>175</v>
      </c>
      <c r="K58" s="3">
        <v>2400</v>
      </c>
      <c r="L58" s="3" t="str">
        <f>"9784766430158"</f>
        <v>9784766430158</v>
      </c>
    </row>
    <row r="59" spans="1:12" ht="25.15" customHeight="1">
      <c r="A59" s="3" t="s">
        <v>13</v>
      </c>
      <c r="B59" s="3" t="str">
        <f>"SH3165"</f>
        <v>SH3165</v>
      </c>
      <c r="C59" s="3" t="s">
        <v>14</v>
      </c>
      <c r="D59" s="4">
        <v>46260</v>
      </c>
      <c r="E59" s="3">
        <v>40</v>
      </c>
      <c r="F59" s="3" t="s">
        <v>171</v>
      </c>
      <c r="G59" s="3" t="s">
        <v>176</v>
      </c>
      <c r="H59" s="3" t="s">
        <v>177</v>
      </c>
      <c r="I59" s="3" t="s">
        <v>178</v>
      </c>
      <c r="J59" s="3" t="s">
        <v>179</v>
      </c>
      <c r="K59" s="3">
        <v>2700</v>
      </c>
      <c r="L59" s="3" t="str">
        <f>"9784830953101"</f>
        <v>9784830953101</v>
      </c>
    </row>
    <row r="60" spans="1:12" ht="25.15" customHeight="1">
      <c r="A60" s="3" t="s">
        <v>13</v>
      </c>
      <c r="B60" s="3" t="str">
        <f>"SH3166"</f>
        <v>SH3166</v>
      </c>
      <c r="C60" s="3" t="s">
        <v>14</v>
      </c>
      <c r="D60" s="3"/>
      <c r="E60" s="3"/>
      <c r="F60" s="3" t="s">
        <v>171</v>
      </c>
      <c r="G60" s="3" t="s">
        <v>180</v>
      </c>
      <c r="H60" s="3" t="s">
        <v>181</v>
      </c>
      <c r="I60" s="3" t="s">
        <v>182</v>
      </c>
      <c r="J60" s="3" t="s">
        <v>183</v>
      </c>
      <c r="K60" s="3">
        <v>3500</v>
      </c>
      <c r="L60" s="3" t="str">
        <f>"9784862112477"</f>
        <v>9784862112477</v>
      </c>
    </row>
    <row r="61" spans="1:12" ht="25.15" customHeight="1">
      <c r="A61" s="20" t="s">
        <v>184</v>
      </c>
      <c r="B61" s="20"/>
      <c r="C61" s="20"/>
      <c r="D61" s="20"/>
      <c r="E61" s="20"/>
      <c r="F61" s="20"/>
      <c r="G61" s="20"/>
      <c r="H61" s="20"/>
    </row>
    <row r="62" spans="1:12" ht="25.15" customHeight="1">
      <c r="A62" s="2" t="s">
        <v>1</v>
      </c>
      <c r="B62" s="2" t="s">
        <v>2</v>
      </c>
      <c r="C62" s="2" t="s">
        <v>3</v>
      </c>
      <c r="D62" s="2" t="s">
        <v>4</v>
      </c>
      <c r="E62" s="2" t="s">
        <v>5</v>
      </c>
      <c r="F62" s="2" t="s">
        <v>6</v>
      </c>
      <c r="G62" s="2" t="s">
        <v>7</v>
      </c>
      <c r="H62" s="2" t="s">
        <v>8</v>
      </c>
      <c r="I62" s="2" t="s">
        <v>9</v>
      </c>
      <c r="J62" s="2" t="s">
        <v>10</v>
      </c>
      <c r="K62" s="2" t="s">
        <v>11</v>
      </c>
      <c r="L62" s="2" t="s">
        <v>12</v>
      </c>
    </row>
    <row r="63" spans="1:12" ht="25.15" customHeight="1">
      <c r="A63" s="3" t="s">
        <v>13</v>
      </c>
      <c r="B63" s="3" t="str">
        <f>"SH4000"</f>
        <v>SH4000</v>
      </c>
      <c r="C63" s="3" t="s">
        <v>14</v>
      </c>
      <c r="D63" s="3"/>
      <c r="E63" s="3"/>
      <c r="F63" s="3"/>
      <c r="G63" s="3" t="s">
        <v>185</v>
      </c>
      <c r="H63" s="3" t="s">
        <v>17</v>
      </c>
      <c r="I63" s="3" t="s">
        <v>186</v>
      </c>
      <c r="J63" s="3" t="s">
        <v>187</v>
      </c>
      <c r="K63" s="3">
        <v>4019</v>
      </c>
      <c r="L63" s="3" t="str">
        <f>"9781035123513"</f>
        <v>9781035123513</v>
      </c>
    </row>
    <row r="64" spans="1:12" ht="25.15" customHeight="1">
      <c r="A64" s="3" t="s">
        <v>13</v>
      </c>
      <c r="B64" s="3" t="str">
        <f>"SH4001"</f>
        <v>SH4001</v>
      </c>
      <c r="C64" s="3" t="s">
        <v>14</v>
      </c>
      <c r="D64" s="3"/>
      <c r="E64" s="3"/>
      <c r="F64" s="3"/>
      <c r="G64" s="3" t="s">
        <v>185</v>
      </c>
      <c r="H64" s="3" t="s">
        <v>17</v>
      </c>
      <c r="I64" s="3" t="s">
        <v>186</v>
      </c>
      <c r="J64" s="3" t="s">
        <v>188</v>
      </c>
      <c r="K64" s="3">
        <v>4019</v>
      </c>
      <c r="L64" s="3" t="str">
        <f>"9781035123629"</f>
        <v>9781035123629</v>
      </c>
    </row>
    <row r="65" spans="1:12" ht="25.15" customHeight="1">
      <c r="A65" s="3" t="s">
        <v>13</v>
      </c>
      <c r="B65" s="3" t="str">
        <f>"SH4002"</f>
        <v>SH4002</v>
      </c>
      <c r="C65" s="3" t="s">
        <v>14</v>
      </c>
      <c r="D65" s="3"/>
      <c r="E65" s="3"/>
      <c r="F65" s="3"/>
      <c r="G65" s="3" t="s">
        <v>189</v>
      </c>
      <c r="H65" s="3" t="s">
        <v>17</v>
      </c>
      <c r="I65" s="3" t="s">
        <v>186</v>
      </c>
      <c r="J65" s="3" t="s">
        <v>190</v>
      </c>
      <c r="K65" s="3">
        <v>4019</v>
      </c>
      <c r="L65" s="3" t="str">
        <f>"9781035123742"</f>
        <v>9781035123742</v>
      </c>
    </row>
    <row r="66" spans="1:12" ht="25.15" customHeight="1">
      <c r="A66" s="3" t="s">
        <v>13</v>
      </c>
      <c r="B66" s="3" t="str">
        <f>"SH4003"</f>
        <v>SH4003</v>
      </c>
      <c r="C66" s="3" t="s">
        <v>14</v>
      </c>
      <c r="D66" s="3"/>
      <c r="E66" s="3"/>
      <c r="F66" s="3"/>
      <c r="G66" s="3" t="s">
        <v>191</v>
      </c>
      <c r="H66" s="3" t="s">
        <v>17</v>
      </c>
      <c r="I66" s="3" t="s">
        <v>186</v>
      </c>
      <c r="J66" s="3" t="s">
        <v>192</v>
      </c>
      <c r="K66" s="3">
        <v>4019</v>
      </c>
      <c r="L66" s="3" t="str">
        <f>"9781035123865"</f>
        <v>9781035123865</v>
      </c>
    </row>
    <row r="67" spans="1:12" ht="24.6" customHeight="1">
      <c r="A67" s="3" t="s">
        <v>13</v>
      </c>
      <c r="B67" s="3" t="str">
        <f>"SH4004"</f>
        <v>SH4004</v>
      </c>
      <c r="C67" s="3" t="s">
        <v>14</v>
      </c>
      <c r="D67" s="4">
        <v>46232</v>
      </c>
      <c r="E67" s="3">
        <v>15</v>
      </c>
      <c r="F67" s="3"/>
      <c r="G67" s="3" t="s">
        <v>193</v>
      </c>
      <c r="H67" s="3" t="s">
        <v>194</v>
      </c>
      <c r="I67" s="3" t="s">
        <v>195</v>
      </c>
      <c r="J67" s="3" t="s">
        <v>196</v>
      </c>
      <c r="K67" s="3">
        <v>3622</v>
      </c>
      <c r="L67" s="3" t="str">
        <f>"9781009251792"</f>
        <v>9781009251792</v>
      </c>
    </row>
    <row r="68" spans="1:12" ht="25.15" customHeight="1">
      <c r="A68" s="3" t="s">
        <v>13</v>
      </c>
      <c r="B68" s="3" t="str">
        <f>"SH4005"</f>
        <v>SH4005</v>
      </c>
      <c r="C68" s="3" t="s">
        <v>14</v>
      </c>
      <c r="D68" s="4">
        <v>46238</v>
      </c>
      <c r="E68" s="3">
        <v>20</v>
      </c>
      <c r="F68" s="3"/>
      <c r="G68" s="3" t="s">
        <v>197</v>
      </c>
      <c r="H68" s="3" t="s">
        <v>198</v>
      </c>
      <c r="I68" s="3" t="s">
        <v>199</v>
      </c>
      <c r="J68" s="3" t="s">
        <v>200</v>
      </c>
      <c r="K68" s="3">
        <v>4019</v>
      </c>
      <c r="L68" s="3" t="str">
        <f>"9781292233543"</f>
        <v>9781292233543</v>
      </c>
    </row>
    <row r="69" spans="1:12" ht="25.15" customHeight="1">
      <c r="A69" s="3" t="s">
        <v>13</v>
      </c>
      <c r="B69" s="3" t="str">
        <f>"SH4100"</f>
        <v>SH4100</v>
      </c>
      <c r="C69" s="3" t="s">
        <v>14</v>
      </c>
      <c r="D69" s="3"/>
      <c r="E69" s="3"/>
      <c r="F69" s="3"/>
      <c r="G69" s="3" t="s">
        <v>201</v>
      </c>
      <c r="H69" s="3" t="s">
        <v>17</v>
      </c>
      <c r="I69" s="3" t="s">
        <v>199</v>
      </c>
      <c r="J69" s="3" t="s">
        <v>202</v>
      </c>
      <c r="K69" s="3">
        <v>4732</v>
      </c>
      <c r="L69" s="3" t="str">
        <f>"9780134652689"</f>
        <v>9780134652689</v>
      </c>
    </row>
    <row r="70" spans="1:12" ht="25.15" customHeight="1">
      <c r="A70" s="3" t="s">
        <v>13</v>
      </c>
      <c r="B70" s="3" t="str">
        <f>"SH4101"</f>
        <v>SH4101</v>
      </c>
      <c r="C70" s="3" t="s">
        <v>14</v>
      </c>
      <c r="D70" s="3"/>
      <c r="E70" s="3"/>
      <c r="F70" s="3"/>
      <c r="G70" s="3" t="s">
        <v>203</v>
      </c>
      <c r="H70" s="3" t="s">
        <v>17</v>
      </c>
      <c r="I70" s="3" t="s">
        <v>199</v>
      </c>
      <c r="J70" s="3" t="s">
        <v>204</v>
      </c>
      <c r="K70" s="3">
        <v>4732</v>
      </c>
      <c r="L70" s="3" t="str">
        <f>"9780134400273"</f>
        <v>9780134400273</v>
      </c>
    </row>
    <row r="71" spans="1:12" ht="25.15" customHeight="1">
      <c r="A71" s="3" t="s">
        <v>13</v>
      </c>
      <c r="B71" s="3" t="str">
        <f>"SH4102"</f>
        <v>SH4102</v>
      </c>
      <c r="C71" s="3"/>
      <c r="D71" s="3"/>
      <c r="E71" s="3"/>
      <c r="F71" s="3"/>
      <c r="G71" s="3" t="s">
        <v>205</v>
      </c>
      <c r="H71" s="3" t="s">
        <v>17</v>
      </c>
      <c r="I71" s="3" t="s">
        <v>199</v>
      </c>
      <c r="J71" s="3" t="s">
        <v>206</v>
      </c>
      <c r="K71" s="3">
        <v>4279</v>
      </c>
      <c r="L71" s="3" t="str">
        <f>"9780136838630"</f>
        <v>9780136838630</v>
      </c>
    </row>
    <row r="72" spans="1:12" ht="25.15" customHeight="1">
      <c r="A72" s="3" t="s">
        <v>13</v>
      </c>
      <c r="B72" s="3" t="str">
        <f>"SH4103"</f>
        <v>SH4103</v>
      </c>
      <c r="C72" s="3" t="s">
        <v>14</v>
      </c>
      <c r="D72" s="4">
        <v>46239</v>
      </c>
      <c r="E72" s="3">
        <v>16</v>
      </c>
      <c r="F72" s="3"/>
      <c r="G72" s="3" t="s">
        <v>207</v>
      </c>
      <c r="H72" s="3" t="s">
        <v>208</v>
      </c>
      <c r="I72" s="3" t="s">
        <v>209</v>
      </c>
      <c r="J72" s="3" t="s">
        <v>210</v>
      </c>
      <c r="K72" s="3">
        <v>2200</v>
      </c>
      <c r="L72" s="3" t="str">
        <f>"9784523179290"</f>
        <v>9784523179290</v>
      </c>
    </row>
    <row r="73" spans="1:12" ht="25.15" customHeight="1">
      <c r="A73" s="3" t="s">
        <v>13</v>
      </c>
      <c r="B73" s="3" t="str">
        <f>"SH4104"</f>
        <v>SH4104</v>
      </c>
      <c r="C73" s="3" t="s">
        <v>14</v>
      </c>
      <c r="D73" s="3"/>
      <c r="E73" s="3"/>
      <c r="F73" s="3"/>
      <c r="G73" s="3" t="s">
        <v>207</v>
      </c>
      <c r="H73" s="3" t="s">
        <v>208</v>
      </c>
      <c r="I73" s="3" t="s">
        <v>199</v>
      </c>
      <c r="J73" s="3" t="s">
        <v>211</v>
      </c>
      <c r="K73" s="3">
        <v>4279</v>
      </c>
      <c r="L73" s="3" t="str">
        <f>"9780136838531"</f>
        <v>9780136838531</v>
      </c>
    </row>
    <row r="74" spans="1:12" ht="25.15" customHeight="1">
      <c r="A74" s="3" t="s">
        <v>13</v>
      </c>
      <c r="B74" s="3" t="str">
        <f>"SH4105"</f>
        <v>SH4105</v>
      </c>
      <c r="C74" s="3" t="s">
        <v>14</v>
      </c>
      <c r="D74" s="4">
        <v>46232</v>
      </c>
      <c r="E74" s="3">
        <v>25</v>
      </c>
      <c r="F74" s="3"/>
      <c r="G74" s="3" t="s">
        <v>212</v>
      </c>
      <c r="H74" s="3" t="s">
        <v>194</v>
      </c>
      <c r="I74" s="3" t="s">
        <v>199</v>
      </c>
      <c r="J74" s="3" t="s">
        <v>211</v>
      </c>
      <c r="K74" s="3">
        <v>4279</v>
      </c>
      <c r="L74" s="3" t="str">
        <f>"9780136838531"</f>
        <v>9780136838531</v>
      </c>
    </row>
    <row r="75" spans="1:12" ht="25.15" customHeight="1">
      <c r="A75" s="3" t="s">
        <v>13</v>
      </c>
      <c r="B75" s="3" t="str">
        <f>"SH4106"</f>
        <v>SH4106</v>
      </c>
      <c r="C75" s="3" t="s">
        <v>14</v>
      </c>
      <c r="D75" s="3"/>
      <c r="E75" s="3"/>
      <c r="F75" s="3"/>
      <c r="G75" s="3" t="s">
        <v>213</v>
      </c>
      <c r="H75" s="3" t="s">
        <v>214</v>
      </c>
      <c r="I75" s="3" t="s">
        <v>199</v>
      </c>
      <c r="J75" s="3" t="s">
        <v>215</v>
      </c>
      <c r="K75" s="3">
        <v>3510</v>
      </c>
      <c r="L75" s="3" t="str">
        <f>"9780132351164"</f>
        <v>9780132351164</v>
      </c>
    </row>
    <row r="76" spans="1:12" ht="25.15" customHeight="1">
      <c r="A76" s="3" t="s">
        <v>13</v>
      </c>
      <c r="B76" s="3" t="str">
        <f>"SH4110"</f>
        <v>SH4110</v>
      </c>
      <c r="C76" s="3" t="s">
        <v>14</v>
      </c>
      <c r="D76" s="4">
        <v>46232</v>
      </c>
      <c r="E76" s="3">
        <v>40</v>
      </c>
      <c r="F76" s="3"/>
      <c r="G76" s="3" t="s">
        <v>216</v>
      </c>
      <c r="H76" s="3" t="s">
        <v>217</v>
      </c>
      <c r="I76" s="3" t="s">
        <v>195</v>
      </c>
      <c r="J76" s="3" t="s">
        <v>218</v>
      </c>
      <c r="K76" s="3">
        <v>4075</v>
      </c>
      <c r="L76" s="3" t="str">
        <f>"9781108662260"</f>
        <v>9781108662260</v>
      </c>
    </row>
    <row r="77" spans="1:12" ht="25.15" customHeight="1">
      <c r="A77" s="3" t="s">
        <v>13</v>
      </c>
      <c r="B77" s="3" t="str">
        <f>"SH4111"</f>
        <v>SH4111</v>
      </c>
      <c r="C77" s="3" t="s">
        <v>14</v>
      </c>
      <c r="D77" s="4">
        <v>46232</v>
      </c>
      <c r="E77" s="3">
        <v>10</v>
      </c>
      <c r="F77" s="3"/>
      <c r="G77" s="3" t="s">
        <v>219</v>
      </c>
      <c r="H77" s="3" t="s">
        <v>220</v>
      </c>
      <c r="I77" s="3" t="s">
        <v>195</v>
      </c>
      <c r="J77" s="3" t="s">
        <v>221</v>
      </c>
      <c r="K77" s="3">
        <v>4075</v>
      </c>
      <c r="L77" s="3" t="str">
        <f>"9781108662260"</f>
        <v>9781108662260</v>
      </c>
    </row>
    <row r="78" spans="1:12" ht="25.15" customHeight="1">
      <c r="A78" s="3" t="s">
        <v>13</v>
      </c>
      <c r="B78" s="3" t="str">
        <f>"SH4112"</f>
        <v>SH4112</v>
      </c>
      <c r="C78" s="3" t="s">
        <v>14</v>
      </c>
      <c r="D78" s="4">
        <v>46238</v>
      </c>
      <c r="E78" s="3">
        <v>30</v>
      </c>
      <c r="F78" s="3"/>
      <c r="G78" s="3" t="s">
        <v>222</v>
      </c>
      <c r="H78" s="3" t="s">
        <v>223</v>
      </c>
      <c r="I78" s="3" t="s">
        <v>199</v>
      </c>
      <c r="J78" s="3" t="s">
        <v>224</v>
      </c>
      <c r="K78" s="3">
        <v>4902</v>
      </c>
      <c r="L78" s="3" t="str">
        <f>"9780134399386"</f>
        <v>9780134399386</v>
      </c>
    </row>
    <row r="79" spans="1:12" ht="25.15" customHeight="1">
      <c r="A79" s="3" t="s">
        <v>13</v>
      </c>
      <c r="B79" s="3" t="str">
        <f>"SH4113"</f>
        <v>SH4113</v>
      </c>
      <c r="C79" s="3" t="s">
        <v>14</v>
      </c>
      <c r="D79" s="4">
        <v>46238</v>
      </c>
      <c r="E79" s="3">
        <v>20</v>
      </c>
      <c r="F79" s="3"/>
      <c r="G79" s="3" t="s">
        <v>225</v>
      </c>
      <c r="H79" s="3" t="s">
        <v>223</v>
      </c>
      <c r="I79" s="3" t="s">
        <v>199</v>
      </c>
      <c r="J79" s="3" t="s">
        <v>226</v>
      </c>
      <c r="K79" s="3">
        <v>4902</v>
      </c>
      <c r="L79" s="3" t="str">
        <f>"9780134399393"</f>
        <v>9780134399393</v>
      </c>
    </row>
    <row r="80" spans="1:12" ht="25.15" customHeight="1">
      <c r="A80" s="3" t="s">
        <v>13</v>
      </c>
      <c r="B80" s="3" t="str">
        <f>"SH4114"</f>
        <v>SH4114</v>
      </c>
      <c r="C80" s="3" t="s">
        <v>14</v>
      </c>
      <c r="D80" s="4">
        <v>46232</v>
      </c>
      <c r="E80" s="3">
        <v>15</v>
      </c>
      <c r="F80" s="3"/>
      <c r="G80" s="3" t="s">
        <v>227</v>
      </c>
      <c r="H80" s="3" t="s">
        <v>228</v>
      </c>
      <c r="I80" s="3" t="s">
        <v>229</v>
      </c>
      <c r="J80" s="3" t="s">
        <v>230</v>
      </c>
      <c r="K80" s="3">
        <v>4030</v>
      </c>
      <c r="L80" s="3" t="str">
        <f>"9780194416306"</f>
        <v>9780194416306</v>
      </c>
    </row>
    <row r="81" spans="1:12" ht="25.15" customHeight="1">
      <c r="A81" s="3" t="s">
        <v>13</v>
      </c>
      <c r="B81" s="3" t="str">
        <f>"SH4120"</f>
        <v>SH4120</v>
      </c>
      <c r="C81" s="3" t="s">
        <v>14</v>
      </c>
      <c r="D81" s="4">
        <v>46232</v>
      </c>
      <c r="E81" s="3">
        <v>25</v>
      </c>
      <c r="F81" s="3"/>
      <c r="G81" s="3" t="s">
        <v>231</v>
      </c>
      <c r="H81" s="3" t="s">
        <v>232</v>
      </c>
      <c r="I81" s="3" t="s">
        <v>195</v>
      </c>
      <c r="J81" s="3" t="s">
        <v>233</v>
      </c>
      <c r="K81" s="3">
        <v>4075</v>
      </c>
      <c r="L81" s="3" t="str">
        <f>"9781009797580"</f>
        <v>9781009797580</v>
      </c>
    </row>
    <row r="82" spans="1:12" ht="25.15" customHeight="1">
      <c r="A82" s="3" t="s">
        <v>13</v>
      </c>
      <c r="B82" s="3" t="str">
        <f>"SH4121"</f>
        <v>SH4121</v>
      </c>
      <c r="C82" s="3" t="s">
        <v>14</v>
      </c>
      <c r="D82" s="4">
        <v>46234</v>
      </c>
      <c r="E82" s="3">
        <v>10</v>
      </c>
      <c r="F82" s="3"/>
      <c r="G82" s="3" t="s">
        <v>234</v>
      </c>
      <c r="H82" s="3" t="s">
        <v>235</v>
      </c>
      <c r="I82" s="3" t="s">
        <v>195</v>
      </c>
      <c r="J82" s="3" t="s">
        <v>236</v>
      </c>
      <c r="K82" s="3">
        <v>4075</v>
      </c>
      <c r="L82" s="3" t="str">
        <f>"9781009031486"</f>
        <v>9781009031486</v>
      </c>
    </row>
    <row r="83" spans="1:12" ht="25.15" customHeight="1">
      <c r="A83" s="3" t="s">
        <v>13</v>
      </c>
      <c r="B83" s="3" t="str">
        <f>"SH4122"</f>
        <v>SH4122</v>
      </c>
      <c r="C83" s="3" t="s">
        <v>14</v>
      </c>
      <c r="D83" s="4">
        <v>46232</v>
      </c>
      <c r="E83" s="3">
        <v>20</v>
      </c>
      <c r="F83" s="3"/>
      <c r="G83" s="3" t="s">
        <v>237</v>
      </c>
      <c r="H83" s="3" t="s">
        <v>238</v>
      </c>
      <c r="I83" s="3" t="s">
        <v>195</v>
      </c>
      <c r="J83" s="3" t="s">
        <v>239</v>
      </c>
      <c r="K83" s="3">
        <v>4075</v>
      </c>
      <c r="L83" s="3" t="str">
        <f>"9781009031493"</f>
        <v>9781009031493</v>
      </c>
    </row>
    <row r="84" spans="1:12" ht="25.15" customHeight="1">
      <c r="A84" s="3" t="s">
        <v>13</v>
      </c>
      <c r="B84" s="3" t="str">
        <f>"SH4124"</f>
        <v>SH4124</v>
      </c>
      <c r="C84" s="3" t="s">
        <v>14</v>
      </c>
      <c r="D84" s="4">
        <v>46232</v>
      </c>
      <c r="E84" s="3">
        <v>10</v>
      </c>
      <c r="F84" s="3"/>
      <c r="G84" s="3" t="s">
        <v>240</v>
      </c>
      <c r="H84" s="3" t="s">
        <v>241</v>
      </c>
      <c r="I84" s="3" t="s">
        <v>242</v>
      </c>
      <c r="J84" s="3" t="s">
        <v>243</v>
      </c>
      <c r="K84" s="3">
        <v>4336</v>
      </c>
      <c r="L84" s="3" t="str">
        <f>"9780357855997"</f>
        <v>9780357855997</v>
      </c>
    </row>
    <row r="85" spans="1:12" ht="25.15" customHeight="1">
      <c r="A85" s="3" t="s">
        <v>13</v>
      </c>
      <c r="B85" s="3" t="str">
        <f>"SH4130"</f>
        <v>SH4130</v>
      </c>
      <c r="C85" s="3" t="s">
        <v>14</v>
      </c>
      <c r="D85" s="4">
        <v>46232</v>
      </c>
      <c r="E85" s="3">
        <v>15</v>
      </c>
      <c r="F85" s="3"/>
      <c r="G85" s="3" t="s">
        <v>244</v>
      </c>
      <c r="H85" s="3" t="s">
        <v>194</v>
      </c>
      <c r="I85" s="3" t="s">
        <v>195</v>
      </c>
      <c r="J85" s="3" t="s">
        <v>245</v>
      </c>
      <c r="K85" s="3">
        <v>3849</v>
      </c>
      <c r="L85" s="3" t="str">
        <f>"9781107480568"</f>
        <v>9781107480568</v>
      </c>
    </row>
    <row r="86" spans="1:12" ht="25.15" customHeight="1">
      <c r="A86" s="3" t="s">
        <v>13</v>
      </c>
      <c r="B86" s="3" t="str">
        <f>"SH4131"</f>
        <v>SH4131</v>
      </c>
      <c r="C86" s="3" t="s">
        <v>14</v>
      </c>
      <c r="D86" s="4">
        <v>46232</v>
      </c>
      <c r="E86" s="3">
        <v>15</v>
      </c>
      <c r="F86" s="3"/>
      <c r="G86" s="3" t="s">
        <v>246</v>
      </c>
      <c r="H86" s="3" t="s">
        <v>247</v>
      </c>
      <c r="I86" s="3" t="s">
        <v>195</v>
      </c>
      <c r="J86" s="3" t="s">
        <v>248</v>
      </c>
      <c r="K86" s="3">
        <v>3849</v>
      </c>
      <c r="L86" s="3" t="str">
        <f>"9781108457682"</f>
        <v>9781108457682</v>
      </c>
    </row>
    <row r="87" spans="1:12" ht="25.15" customHeight="1">
      <c r="A87" s="3" t="s">
        <v>13</v>
      </c>
      <c r="B87" s="3" t="str">
        <f>"SH4140"</f>
        <v>SH4140</v>
      </c>
      <c r="C87" s="3" t="s">
        <v>14</v>
      </c>
      <c r="D87" s="4">
        <v>46232</v>
      </c>
      <c r="E87" s="3">
        <v>20</v>
      </c>
      <c r="F87" s="3"/>
      <c r="G87" s="3" t="s">
        <v>249</v>
      </c>
      <c r="H87" s="3" t="s">
        <v>250</v>
      </c>
      <c r="I87" s="3" t="s">
        <v>195</v>
      </c>
      <c r="J87" s="3" t="s">
        <v>251</v>
      </c>
      <c r="K87" s="3">
        <v>3962</v>
      </c>
      <c r="L87" s="3" t="str">
        <f>"9781009237574"</f>
        <v>9781009237574</v>
      </c>
    </row>
    <row r="88" spans="1:12" ht="25.15" customHeight="1">
      <c r="A88" s="3" t="s">
        <v>13</v>
      </c>
      <c r="B88" s="3" t="str">
        <f>"SH4141"</f>
        <v>SH4141</v>
      </c>
      <c r="C88" s="3" t="s">
        <v>14</v>
      </c>
      <c r="D88" s="4">
        <v>46232</v>
      </c>
      <c r="E88" s="3">
        <v>40</v>
      </c>
      <c r="F88" s="3"/>
      <c r="G88" s="3" t="s">
        <v>252</v>
      </c>
      <c r="H88" s="3" t="s">
        <v>253</v>
      </c>
      <c r="I88" s="3" t="s">
        <v>195</v>
      </c>
      <c r="J88" s="3" t="s">
        <v>254</v>
      </c>
      <c r="K88" s="3">
        <v>3962</v>
      </c>
      <c r="L88" s="3" t="str">
        <f>"9781009237574"</f>
        <v>9781009237574</v>
      </c>
    </row>
    <row r="89" spans="1:12" ht="25.15" customHeight="1">
      <c r="D89" s="5"/>
    </row>
    <row r="90" spans="1:12" ht="25.15" customHeight="1">
      <c r="A90" s="20" t="s">
        <v>255</v>
      </c>
      <c r="B90" s="20"/>
      <c r="C90" s="20"/>
      <c r="D90" s="20"/>
      <c r="E90" s="20"/>
      <c r="F90" s="20"/>
      <c r="G90" s="20"/>
      <c r="H90" s="20"/>
    </row>
    <row r="91" spans="1:12" ht="25.15" customHeight="1">
      <c r="A91" s="2" t="s">
        <v>1</v>
      </c>
      <c r="B91" s="2" t="s">
        <v>2</v>
      </c>
      <c r="C91" s="2" t="s">
        <v>3</v>
      </c>
      <c r="D91" s="2" t="s">
        <v>4</v>
      </c>
      <c r="E91" s="2" t="s">
        <v>5</v>
      </c>
      <c r="F91" s="2" t="s">
        <v>6</v>
      </c>
      <c r="G91" s="2" t="s">
        <v>7</v>
      </c>
      <c r="H91" s="2" t="s">
        <v>8</v>
      </c>
      <c r="I91" s="2" t="s">
        <v>9</v>
      </c>
      <c r="J91" s="2" t="s">
        <v>10</v>
      </c>
      <c r="K91" s="2" t="s">
        <v>11</v>
      </c>
      <c r="L91" s="2" t="s">
        <v>12</v>
      </c>
    </row>
    <row r="92" spans="1:12" ht="25.15" customHeight="1">
      <c r="A92" s="3" t="s">
        <v>13</v>
      </c>
      <c r="B92" s="3" t="str">
        <f>"SH4142"</f>
        <v>SH4142</v>
      </c>
      <c r="C92" s="3" t="s">
        <v>14</v>
      </c>
      <c r="D92" s="4">
        <v>46232</v>
      </c>
      <c r="E92" s="3">
        <v>15</v>
      </c>
      <c r="F92" s="3"/>
      <c r="G92" s="3" t="s">
        <v>256</v>
      </c>
      <c r="H92" s="3" t="s">
        <v>253</v>
      </c>
      <c r="I92" s="3" t="s">
        <v>195</v>
      </c>
      <c r="J92" s="3" t="s">
        <v>257</v>
      </c>
      <c r="K92" s="3">
        <v>3962</v>
      </c>
      <c r="L92" s="3" t="str">
        <f>"9781009235532"</f>
        <v>9781009235532</v>
      </c>
    </row>
    <row r="93" spans="1:12" ht="25.15" customHeight="1">
      <c r="A93" s="3" t="s">
        <v>13</v>
      </c>
      <c r="B93" s="3" t="str">
        <f>"SH4143"</f>
        <v>SH4143</v>
      </c>
      <c r="C93" s="3" t="s">
        <v>14</v>
      </c>
      <c r="D93" s="4">
        <v>46239</v>
      </c>
      <c r="E93" s="3">
        <v>8</v>
      </c>
      <c r="F93" s="3"/>
      <c r="G93" s="3" t="s">
        <v>258</v>
      </c>
      <c r="H93" s="3" t="s">
        <v>259</v>
      </c>
      <c r="I93" s="3" t="s">
        <v>199</v>
      </c>
      <c r="J93" s="3" t="s">
        <v>260</v>
      </c>
      <c r="K93" s="3">
        <v>4279</v>
      </c>
      <c r="L93" s="3" t="str">
        <f>"9780135227022"</f>
        <v>9780135227022</v>
      </c>
    </row>
    <row r="94" spans="1:12" ht="25.15" customHeight="1">
      <c r="A94" s="3" t="s">
        <v>13</v>
      </c>
      <c r="B94" s="3" t="str">
        <f>"SH4144"</f>
        <v>SH4144</v>
      </c>
      <c r="C94" s="3" t="s">
        <v>14</v>
      </c>
      <c r="D94" s="4">
        <v>46232</v>
      </c>
      <c r="E94" s="3">
        <v>10</v>
      </c>
      <c r="F94" s="3"/>
      <c r="G94" s="3" t="s">
        <v>261</v>
      </c>
      <c r="H94" s="3" t="s">
        <v>262</v>
      </c>
      <c r="I94" s="3" t="s">
        <v>242</v>
      </c>
      <c r="J94" s="3" t="s">
        <v>263</v>
      </c>
      <c r="K94" s="3">
        <v>4336</v>
      </c>
      <c r="L94" s="3" t="str">
        <f>"9780357856000"</f>
        <v>9780357856000</v>
      </c>
    </row>
    <row r="95" spans="1:12" ht="25.15" customHeight="1">
      <c r="A95" s="3" t="s">
        <v>13</v>
      </c>
      <c r="B95" s="3" t="str">
        <f>"SH4145"</f>
        <v>SH4145</v>
      </c>
      <c r="C95" s="3" t="s">
        <v>14</v>
      </c>
      <c r="D95" s="4">
        <v>46232</v>
      </c>
      <c r="E95" s="3">
        <v>10</v>
      </c>
      <c r="F95" s="3"/>
      <c r="G95" s="3" t="s">
        <v>264</v>
      </c>
      <c r="H95" s="3" t="s">
        <v>265</v>
      </c>
      <c r="I95" s="3" t="s">
        <v>242</v>
      </c>
      <c r="J95" s="3" t="s">
        <v>266</v>
      </c>
      <c r="K95" s="3">
        <v>4336</v>
      </c>
      <c r="L95" s="3" t="str">
        <f>"9780357856000"</f>
        <v>9780357856000</v>
      </c>
    </row>
    <row r="96" spans="1:12" ht="25.15" customHeight="1">
      <c r="A96" s="3" t="s">
        <v>13</v>
      </c>
      <c r="B96" s="3" t="str">
        <f>"SH4150"</f>
        <v>SH4150</v>
      </c>
      <c r="C96" s="3" t="s">
        <v>14</v>
      </c>
      <c r="D96" s="4">
        <v>46232</v>
      </c>
      <c r="E96" s="3">
        <v>30</v>
      </c>
      <c r="F96" s="3"/>
      <c r="G96" s="3" t="s">
        <v>267</v>
      </c>
      <c r="H96" s="3" t="s">
        <v>214</v>
      </c>
      <c r="I96" s="3" t="s">
        <v>199</v>
      </c>
      <c r="J96" s="3" t="s">
        <v>268</v>
      </c>
      <c r="K96" s="3">
        <v>3826</v>
      </c>
      <c r="L96" s="3" t="str">
        <f>"9780134399331"</f>
        <v>9780134399331</v>
      </c>
    </row>
    <row r="97" spans="1:12" ht="25.15" customHeight="1">
      <c r="A97" s="3" t="s">
        <v>13</v>
      </c>
      <c r="B97" s="3" t="str">
        <f>"SH4151"</f>
        <v>SH4151</v>
      </c>
      <c r="C97" s="3" t="s">
        <v>14</v>
      </c>
      <c r="D97" s="4">
        <v>46232</v>
      </c>
      <c r="E97" s="3">
        <v>25</v>
      </c>
      <c r="F97" s="3"/>
      <c r="G97" s="3" t="s">
        <v>269</v>
      </c>
      <c r="H97" s="3" t="s">
        <v>270</v>
      </c>
      <c r="I97" s="3" t="s">
        <v>271</v>
      </c>
      <c r="J97" s="3" t="s">
        <v>272</v>
      </c>
      <c r="K97" s="3">
        <v>2850</v>
      </c>
      <c r="L97" s="3" t="str">
        <f>"9784863123083"</f>
        <v>9784863123083</v>
      </c>
    </row>
    <row r="98" spans="1:12" ht="25.15" customHeight="1">
      <c r="A98" s="3" t="s">
        <v>13</v>
      </c>
      <c r="B98" s="3" t="str">
        <f>"SH4152"</f>
        <v>SH4152</v>
      </c>
      <c r="C98" s="3" t="s">
        <v>14</v>
      </c>
      <c r="D98" s="4">
        <v>46232</v>
      </c>
      <c r="E98" s="3">
        <v>15</v>
      </c>
      <c r="F98" s="3"/>
      <c r="G98" s="3" t="s">
        <v>273</v>
      </c>
      <c r="H98" s="3" t="s">
        <v>274</v>
      </c>
      <c r="I98" s="3" t="s">
        <v>186</v>
      </c>
      <c r="J98" s="3" t="s">
        <v>275</v>
      </c>
      <c r="K98" s="3">
        <v>4030</v>
      </c>
      <c r="L98" s="3" t="str">
        <f>"9781380059260"</f>
        <v>9781380059260</v>
      </c>
    </row>
    <row r="99" spans="1:12" ht="25.15" customHeight="1">
      <c r="A99" s="3" t="s">
        <v>13</v>
      </c>
      <c r="B99" s="3" t="str">
        <f>"SH4160"</f>
        <v>SH4160</v>
      </c>
      <c r="C99" s="3" t="s">
        <v>14</v>
      </c>
      <c r="D99" s="4">
        <v>46265</v>
      </c>
      <c r="E99" s="3">
        <v>15</v>
      </c>
      <c r="F99" s="3"/>
      <c r="G99" s="3" t="s">
        <v>276</v>
      </c>
      <c r="H99" s="3" t="s">
        <v>277</v>
      </c>
      <c r="I99" s="3" t="s">
        <v>229</v>
      </c>
      <c r="J99" s="3" t="s">
        <v>278</v>
      </c>
      <c r="K99" s="3">
        <v>5207</v>
      </c>
      <c r="L99" s="3" t="str">
        <f>"9780194001786"</f>
        <v>9780194001786</v>
      </c>
    </row>
    <row r="100" spans="1:12" ht="25.15" customHeight="1">
      <c r="A100" s="3" t="s">
        <v>13</v>
      </c>
      <c r="B100" s="3" t="str">
        <f>"SH4199Z"</f>
        <v>SH4199Z</v>
      </c>
      <c r="C100" s="3" t="s">
        <v>14</v>
      </c>
      <c r="D100" s="3"/>
      <c r="E100" s="3"/>
      <c r="F100" s="3"/>
      <c r="G100" s="3" t="s">
        <v>279</v>
      </c>
      <c r="H100" s="3" t="s">
        <v>232</v>
      </c>
      <c r="I100" s="3" t="s">
        <v>195</v>
      </c>
      <c r="J100" s="3" t="s">
        <v>236</v>
      </c>
      <c r="K100" s="3">
        <v>3450</v>
      </c>
      <c r="L100" s="3" t="str">
        <f>"9781009031486"</f>
        <v>9781009031486</v>
      </c>
    </row>
    <row r="101" spans="1:12" ht="25.15" customHeight="1">
      <c r="A101" s="3" t="s">
        <v>13</v>
      </c>
      <c r="B101" s="3" t="str">
        <f>"SH4199Z"</f>
        <v>SH4199Z</v>
      </c>
      <c r="C101" s="3" t="s">
        <v>14</v>
      </c>
      <c r="D101" s="3"/>
      <c r="E101" s="3"/>
      <c r="F101" s="3"/>
      <c r="G101" s="3" t="s">
        <v>269</v>
      </c>
      <c r="H101" s="3" t="s">
        <v>270</v>
      </c>
      <c r="I101" s="3" t="s">
        <v>242</v>
      </c>
      <c r="J101" s="3" t="s">
        <v>275</v>
      </c>
      <c r="K101" s="3">
        <v>3560</v>
      </c>
      <c r="L101" s="3" t="str">
        <f>"9781380059260"</f>
        <v>9781380059260</v>
      </c>
    </row>
    <row r="102" spans="1:12" ht="25.15" customHeight="1">
      <c r="A102" s="20" t="s">
        <v>280</v>
      </c>
      <c r="B102" s="20"/>
      <c r="C102" s="20"/>
      <c r="D102" s="20"/>
      <c r="E102" s="20"/>
      <c r="F102" s="20"/>
      <c r="G102" s="20"/>
      <c r="H102" s="20"/>
    </row>
    <row r="103" spans="1:12" ht="25.15" customHeight="1">
      <c r="A103" s="2" t="s">
        <v>1</v>
      </c>
      <c r="B103" s="2" t="s">
        <v>2</v>
      </c>
      <c r="C103" s="2" t="s">
        <v>3</v>
      </c>
      <c r="D103" s="2" t="s">
        <v>4</v>
      </c>
      <c r="E103" s="2" t="s">
        <v>5</v>
      </c>
      <c r="F103" s="2" t="s">
        <v>6</v>
      </c>
      <c r="G103" s="2" t="s">
        <v>7</v>
      </c>
      <c r="H103" s="2" t="s">
        <v>8</v>
      </c>
      <c r="I103" s="2" t="s">
        <v>9</v>
      </c>
      <c r="J103" s="2" t="s">
        <v>10</v>
      </c>
      <c r="K103" s="2" t="s">
        <v>11</v>
      </c>
      <c r="L103" s="2" t="s">
        <v>12</v>
      </c>
    </row>
    <row r="104" spans="1:12" ht="25.15" customHeight="1">
      <c r="A104" s="3" t="s">
        <v>13</v>
      </c>
      <c r="B104" s="3" t="str">
        <f>"SH4200"</f>
        <v>SH4200</v>
      </c>
      <c r="C104" s="3" t="s">
        <v>14</v>
      </c>
      <c r="D104" s="4">
        <v>46239</v>
      </c>
      <c r="E104" s="3">
        <v>5</v>
      </c>
      <c r="F104" s="3"/>
      <c r="G104" s="3" t="s">
        <v>281</v>
      </c>
      <c r="H104" s="3" t="s">
        <v>282</v>
      </c>
      <c r="I104" s="3" t="s">
        <v>283</v>
      </c>
      <c r="J104" s="3" t="s">
        <v>284</v>
      </c>
      <c r="K104" s="3">
        <v>2600</v>
      </c>
      <c r="L104" s="3" t="str">
        <f>"9784255253930"</f>
        <v>9784255253930</v>
      </c>
    </row>
    <row r="105" spans="1:12" ht="25.15" customHeight="1">
      <c r="A105" s="3" t="s">
        <v>13</v>
      </c>
      <c r="B105" s="3" t="str">
        <f>"SH4201"</f>
        <v>SH4201</v>
      </c>
      <c r="C105" s="3" t="s">
        <v>14</v>
      </c>
      <c r="D105" s="3"/>
      <c r="E105" s="3"/>
      <c r="F105" s="3"/>
      <c r="G105" s="3" t="s">
        <v>285</v>
      </c>
      <c r="H105" s="3" t="s">
        <v>282</v>
      </c>
      <c r="I105" s="3" t="s">
        <v>283</v>
      </c>
      <c r="J105" s="3" t="s">
        <v>284</v>
      </c>
      <c r="K105" s="3">
        <v>2600</v>
      </c>
      <c r="L105" s="3" t="str">
        <f>"9784255253930"</f>
        <v>9784255253930</v>
      </c>
    </row>
    <row r="106" spans="1:12" ht="25.15" customHeight="1">
      <c r="A106" s="3" t="s">
        <v>13</v>
      </c>
      <c r="B106" s="3" t="str">
        <f>"SH4202"</f>
        <v>SH4202</v>
      </c>
      <c r="C106" s="3" t="s">
        <v>14</v>
      </c>
      <c r="D106" s="3"/>
      <c r="E106" s="3"/>
      <c r="F106" s="3"/>
      <c r="G106" s="3" t="s">
        <v>286</v>
      </c>
      <c r="H106" s="3" t="s">
        <v>282</v>
      </c>
      <c r="I106" s="3" t="s">
        <v>283</v>
      </c>
      <c r="J106" s="3" t="s">
        <v>284</v>
      </c>
      <c r="K106" s="3">
        <v>2600</v>
      </c>
      <c r="L106" s="3" t="str">
        <f>"9784255253930"</f>
        <v>9784255253930</v>
      </c>
    </row>
    <row r="107" spans="1:12" ht="25.15" customHeight="1">
      <c r="A107" s="3" t="s">
        <v>13</v>
      </c>
      <c r="B107" s="3" t="str">
        <f>"SH4203"</f>
        <v>SH4203</v>
      </c>
      <c r="C107" s="3" t="s">
        <v>14</v>
      </c>
      <c r="D107" s="4">
        <v>46239</v>
      </c>
      <c r="E107" s="3">
        <v>5</v>
      </c>
      <c r="F107" s="3"/>
      <c r="G107" s="3" t="s">
        <v>287</v>
      </c>
      <c r="H107" s="3" t="s">
        <v>288</v>
      </c>
      <c r="I107" s="3" t="s">
        <v>283</v>
      </c>
      <c r="J107" s="3" t="s">
        <v>289</v>
      </c>
      <c r="K107" s="3">
        <v>2650</v>
      </c>
      <c r="L107" s="3" t="str">
        <f>"9784255254739"</f>
        <v>9784255254739</v>
      </c>
    </row>
    <row r="108" spans="1:12" ht="25.15" customHeight="1">
      <c r="A108" s="3" t="s">
        <v>13</v>
      </c>
      <c r="B108" s="3" t="str">
        <f>"SH4204"</f>
        <v>SH4204</v>
      </c>
      <c r="C108" s="3" t="s">
        <v>14</v>
      </c>
      <c r="D108" s="3"/>
      <c r="E108" s="3"/>
      <c r="F108" s="3"/>
      <c r="G108" s="3" t="s">
        <v>290</v>
      </c>
      <c r="H108" s="3" t="s">
        <v>288</v>
      </c>
      <c r="I108" s="3" t="s">
        <v>283</v>
      </c>
      <c r="J108" s="3" t="s">
        <v>289</v>
      </c>
      <c r="K108" s="3">
        <v>2650</v>
      </c>
      <c r="L108" s="3" t="str">
        <f>"9784255254739"</f>
        <v>9784255254739</v>
      </c>
    </row>
    <row r="109" spans="1:12" ht="24.6" customHeight="1">
      <c r="A109" s="3" t="s">
        <v>13</v>
      </c>
      <c r="B109" s="3" t="str">
        <f>"SH4205"</f>
        <v>SH4205</v>
      </c>
      <c r="C109" s="3" t="s">
        <v>14</v>
      </c>
      <c r="D109" s="3"/>
      <c r="E109" s="3"/>
      <c r="F109" s="3"/>
      <c r="G109" s="3" t="s">
        <v>291</v>
      </c>
      <c r="H109" s="3" t="s">
        <v>288</v>
      </c>
      <c r="I109" s="3" t="s">
        <v>283</v>
      </c>
      <c r="J109" s="3" t="s">
        <v>289</v>
      </c>
      <c r="K109" s="3">
        <v>2650</v>
      </c>
      <c r="L109" s="3" t="str">
        <f>"9784255254739"</f>
        <v>9784255254739</v>
      </c>
    </row>
    <row r="110" spans="1:12" ht="25.15" customHeight="1">
      <c r="A110" s="3" t="s">
        <v>13</v>
      </c>
      <c r="B110" s="3" t="str">
        <f>"SH4206"</f>
        <v>SH4206</v>
      </c>
      <c r="C110" s="3" t="s">
        <v>14</v>
      </c>
      <c r="D110" s="4">
        <v>46239</v>
      </c>
      <c r="E110" s="3">
        <v>1</v>
      </c>
      <c r="F110" s="3"/>
      <c r="G110" s="3" t="s">
        <v>292</v>
      </c>
      <c r="H110" s="3" t="s">
        <v>293</v>
      </c>
      <c r="I110" s="3" t="s">
        <v>294</v>
      </c>
      <c r="J110" s="3" t="s">
        <v>295</v>
      </c>
      <c r="K110" s="3">
        <v>2200</v>
      </c>
      <c r="L110" s="3" t="str">
        <f>"9784384131031"</f>
        <v>9784384131031</v>
      </c>
    </row>
    <row r="111" spans="1:12" ht="25.15" customHeight="1">
      <c r="A111" s="3" t="s">
        <v>13</v>
      </c>
      <c r="B111" s="3" t="str">
        <f>"SH4207"</f>
        <v>SH4207</v>
      </c>
      <c r="C111" s="3" t="s">
        <v>14</v>
      </c>
      <c r="D111" s="4">
        <v>46239</v>
      </c>
      <c r="E111" s="3">
        <v>3</v>
      </c>
      <c r="F111" s="3"/>
      <c r="G111" s="3" t="s">
        <v>296</v>
      </c>
      <c r="H111" s="3" t="s">
        <v>282</v>
      </c>
      <c r="I111" s="3" t="s">
        <v>294</v>
      </c>
      <c r="J111" s="3" t="s">
        <v>297</v>
      </c>
      <c r="K111" s="3">
        <v>2300</v>
      </c>
      <c r="L111" s="3" t="str">
        <f>"9784384131062"</f>
        <v>9784384131062</v>
      </c>
    </row>
    <row r="112" spans="1:12" ht="25.15" customHeight="1">
      <c r="A112" s="3" t="s">
        <v>13</v>
      </c>
      <c r="B112" s="3" t="str">
        <f>"SH4208"</f>
        <v>SH4208</v>
      </c>
      <c r="C112" s="3" t="s">
        <v>14</v>
      </c>
      <c r="D112" s="3"/>
      <c r="E112" s="3"/>
      <c r="F112" s="3"/>
      <c r="G112" s="3" t="s">
        <v>298</v>
      </c>
      <c r="H112" s="3" t="s">
        <v>293</v>
      </c>
      <c r="I112" s="3" t="s">
        <v>283</v>
      </c>
      <c r="J112" s="3" t="s">
        <v>299</v>
      </c>
      <c r="K112" s="3">
        <v>2500</v>
      </c>
      <c r="L112" s="3" t="str">
        <f>"9784255254999"</f>
        <v>9784255254999</v>
      </c>
    </row>
    <row r="113" spans="1:12" ht="25.15" customHeight="1">
      <c r="A113" s="3" t="s">
        <v>13</v>
      </c>
      <c r="B113" s="3" t="str">
        <f>"SH4209"</f>
        <v>SH4209</v>
      </c>
      <c r="C113" s="3" t="s">
        <v>14</v>
      </c>
      <c r="D113" s="4">
        <v>46239</v>
      </c>
      <c r="E113" s="3">
        <v>12</v>
      </c>
      <c r="F113" s="3"/>
      <c r="G113" s="3" t="s">
        <v>300</v>
      </c>
      <c r="H113" s="3" t="s">
        <v>301</v>
      </c>
      <c r="I113" s="3" t="s">
        <v>294</v>
      </c>
      <c r="J113" s="3" t="s">
        <v>302</v>
      </c>
      <c r="K113" s="3">
        <v>2100</v>
      </c>
      <c r="L113" s="3" t="str">
        <f>"9784384112719"</f>
        <v>9784384112719</v>
      </c>
    </row>
    <row r="114" spans="1:12" ht="25.15" customHeight="1">
      <c r="A114" s="3" t="s">
        <v>13</v>
      </c>
      <c r="B114" s="3" t="str">
        <f>"SH4210"</f>
        <v>SH4210</v>
      </c>
      <c r="C114" s="3" t="s">
        <v>14</v>
      </c>
      <c r="D114" s="4">
        <v>46239</v>
      </c>
      <c r="E114" s="3">
        <v>5</v>
      </c>
      <c r="F114" s="3"/>
      <c r="G114" s="3" t="s">
        <v>303</v>
      </c>
      <c r="H114" s="3" t="s">
        <v>304</v>
      </c>
      <c r="I114" s="3" t="s">
        <v>283</v>
      </c>
      <c r="J114" s="3" t="s">
        <v>299</v>
      </c>
      <c r="K114" s="3">
        <v>2500</v>
      </c>
      <c r="L114" s="3" t="str">
        <f>"9784255254999"</f>
        <v>9784255254999</v>
      </c>
    </row>
    <row r="115" spans="1:12" ht="25.15" customHeight="1">
      <c r="A115" s="3" t="s">
        <v>13</v>
      </c>
      <c r="B115" s="3" t="str">
        <f>"SH4211"</f>
        <v>SH4211</v>
      </c>
      <c r="C115" s="3" t="s">
        <v>14</v>
      </c>
      <c r="D115" s="4">
        <v>46234</v>
      </c>
      <c r="E115" s="3">
        <v>10</v>
      </c>
      <c r="F115" s="3"/>
      <c r="G115" s="3" t="s">
        <v>305</v>
      </c>
      <c r="H115" s="3" t="s">
        <v>306</v>
      </c>
      <c r="I115" s="3" t="s">
        <v>307</v>
      </c>
      <c r="J115" s="3" t="s">
        <v>308</v>
      </c>
      <c r="K115" s="3">
        <v>3905</v>
      </c>
      <c r="L115" s="3" t="str">
        <f>"9783195619011"</f>
        <v>9783195619011</v>
      </c>
    </row>
    <row r="116" spans="1:12" ht="25.15" customHeight="1">
      <c r="A116" s="3" t="s">
        <v>13</v>
      </c>
      <c r="B116" s="3" t="str">
        <f>"SH4212"</f>
        <v>SH4212</v>
      </c>
      <c r="C116" s="3" t="s">
        <v>309</v>
      </c>
      <c r="D116" s="4">
        <v>46234</v>
      </c>
      <c r="E116" s="3">
        <v>10</v>
      </c>
      <c r="F116" s="3"/>
      <c r="G116" s="3" t="s">
        <v>305</v>
      </c>
      <c r="H116" s="3" t="s">
        <v>306</v>
      </c>
      <c r="I116" s="3" t="s">
        <v>307</v>
      </c>
      <c r="J116" s="3" t="s">
        <v>310</v>
      </c>
      <c r="K116" s="3">
        <v>3453</v>
      </c>
      <c r="L116" s="3" t="str">
        <f>"9783195119016"</f>
        <v>9783195119016</v>
      </c>
    </row>
    <row r="117" spans="1:12" ht="25.15" customHeight="1">
      <c r="A117" s="3" t="s">
        <v>13</v>
      </c>
      <c r="B117" s="3" t="str">
        <f>"SH4213"</f>
        <v>SH4213</v>
      </c>
      <c r="C117" s="3" t="s">
        <v>59</v>
      </c>
      <c r="D117" s="4"/>
      <c r="E117" s="3"/>
      <c r="F117" s="3"/>
      <c r="G117" s="3" t="s">
        <v>311</v>
      </c>
      <c r="H117" s="3" t="s">
        <v>312</v>
      </c>
      <c r="I117" s="3" t="s">
        <v>313</v>
      </c>
      <c r="J117" s="3" t="s">
        <v>314</v>
      </c>
      <c r="K117" s="3">
        <v>1900</v>
      </c>
      <c r="L117" s="7">
        <v>9784560015971</v>
      </c>
    </row>
    <row r="118" spans="1:12" ht="25.15" customHeight="1">
      <c r="A118" s="3" t="s">
        <v>13</v>
      </c>
      <c r="B118" s="3" t="str">
        <f>"SH4300"</f>
        <v>SH4300</v>
      </c>
      <c r="C118" s="3" t="s">
        <v>14</v>
      </c>
      <c r="D118" s="4">
        <v>46239</v>
      </c>
      <c r="E118" s="3">
        <v>5</v>
      </c>
      <c r="F118" s="3"/>
      <c r="G118" s="3" t="s">
        <v>315</v>
      </c>
      <c r="H118" s="3" t="s">
        <v>316</v>
      </c>
      <c r="I118" s="3" t="s">
        <v>317</v>
      </c>
      <c r="J118" s="3" t="s">
        <v>318</v>
      </c>
      <c r="K118" s="3">
        <v>2600</v>
      </c>
      <c r="L118" s="3" t="str">
        <f>"9784411014900"</f>
        <v>9784411014900</v>
      </c>
    </row>
    <row r="119" spans="1:12" ht="25.15" customHeight="1">
      <c r="A119" s="3" t="s">
        <v>13</v>
      </c>
      <c r="B119" s="3" t="str">
        <f>"SH4301"</f>
        <v>SH4301</v>
      </c>
      <c r="C119" s="3" t="s">
        <v>14</v>
      </c>
      <c r="D119" s="4">
        <v>46251</v>
      </c>
      <c r="E119" s="3">
        <v>5</v>
      </c>
      <c r="F119" s="3"/>
      <c r="G119" s="3" t="s">
        <v>319</v>
      </c>
      <c r="H119" s="3" t="s">
        <v>320</v>
      </c>
      <c r="I119" s="3" t="s">
        <v>321</v>
      </c>
      <c r="J119" s="3" t="s">
        <v>322</v>
      </c>
      <c r="K119" s="3">
        <v>1800</v>
      </c>
      <c r="L119" s="3" t="str">
        <f>"9784385365688"</f>
        <v>9784385365688</v>
      </c>
    </row>
    <row r="120" spans="1:12" ht="25.15" customHeight="1">
      <c r="A120" s="3" t="s">
        <v>13</v>
      </c>
      <c r="B120" s="3" t="str">
        <f>"SH4303"</f>
        <v>SH4303</v>
      </c>
      <c r="C120" s="3" t="s">
        <v>14</v>
      </c>
      <c r="D120" s="4">
        <v>46251</v>
      </c>
      <c r="E120" s="3">
        <v>5</v>
      </c>
      <c r="F120" s="3"/>
      <c r="G120" s="3" t="s">
        <v>323</v>
      </c>
      <c r="H120" s="3" t="s">
        <v>320</v>
      </c>
      <c r="I120" s="3" t="s">
        <v>294</v>
      </c>
      <c r="J120" s="3" t="s">
        <v>324</v>
      </c>
      <c r="K120" s="3">
        <v>2200</v>
      </c>
      <c r="L120" s="3" t="str">
        <f>"9784384232127"</f>
        <v>9784384232127</v>
      </c>
    </row>
    <row r="121" spans="1:12" ht="25.15" customHeight="1">
      <c r="A121" s="3" t="s">
        <v>13</v>
      </c>
      <c r="B121" s="3" t="str">
        <f>"SH4304"</f>
        <v>SH4304</v>
      </c>
      <c r="C121" s="3" t="s">
        <v>14</v>
      </c>
      <c r="D121" s="4">
        <v>46239</v>
      </c>
      <c r="E121" s="3">
        <v>5</v>
      </c>
      <c r="F121" s="3"/>
      <c r="G121" s="3" t="s">
        <v>325</v>
      </c>
      <c r="H121" s="3" t="s">
        <v>326</v>
      </c>
      <c r="I121" s="3" t="s">
        <v>327</v>
      </c>
      <c r="J121" s="3" t="s">
        <v>328</v>
      </c>
      <c r="K121" s="3">
        <v>2000</v>
      </c>
      <c r="L121" s="3" t="str">
        <f>"9784560088937"</f>
        <v>9784560088937</v>
      </c>
    </row>
    <row r="122" spans="1:12" ht="25.15" customHeight="1">
      <c r="A122" s="3" t="s">
        <v>13</v>
      </c>
      <c r="B122" s="3" t="str">
        <f>"SH4400"</f>
        <v>SH4400</v>
      </c>
      <c r="C122" s="3" t="s">
        <v>14</v>
      </c>
      <c r="D122" s="4">
        <v>46255</v>
      </c>
      <c r="E122" s="3">
        <v>40</v>
      </c>
      <c r="F122" s="3"/>
      <c r="G122" s="3" t="s">
        <v>329</v>
      </c>
      <c r="H122" s="3" t="s">
        <v>330</v>
      </c>
      <c r="I122" s="3" t="s">
        <v>283</v>
      </c>
      <c r="J122" s="3" t="s">
        <v>331</v>
      </c>
      <c r="K122" s="3">
        <v>2700</v>
      </c>
      <c r="L122" s="3" t="str">
        <f>"9784255551166"</f>
        <v>9784255551166</v>
      </c>
    </row>
    <row r="123" spans="1:12" ht="25.15" customHeight="1">
      <c r="A123" s="3" t="s">
        <v>13</v>
      </c>
      <c r="B123" s="3" t="str">
        <f>"SH4401"</f>
        <v>SH4401</v>
      </c>
      <c r="C123" s="3" t="s">
        <v>14</v>
      </c>
      <c r="D123" s="4">
        <v>46251</v>
      </c>
      <c r="E123" s="3">
        <v>5</v>
      </c>
      <c r="F123" s="3"/>
      <c r="G123" s="3" t="s">
        <v>332</v>
      </c>
      <c r="H123" s="3" t="s">
        <v>333</v>
      </c>
      <c r="I123" s="3" t="s">
        <v>283</v>
      </c>
      <c r="J123" s="3" t="s">
        <v>334</v>
      </c>
      <c r="K123" s="3">
        <v>2600</v>
      </c>
      <c r="L123" s="3" t="str">
        <f>"9784255551784"</f>
        <v>9784255551784</v>
      </c>
    </row>
    <row r="124" spans="1:12" ht="25.15" customHeight="1">
      <c r="A124" s="3" t="s">
        <v>13</v>
      </c>
      <c r="B124" s="3" t="str">
        <f>"SH4402"</f>
        <v>SH4402</v>
      </c>
      <c r="C124" s="3" t="s">
        <v>14</v>
      </c>
      <c r="D124" s="4">
        <v>46239</v>
      </c>
      <c r="E124" s="3">
        <v>15</v>
      </c>
      <c r="F124" s="3"/>
      <c r="G124" s="3" t="s">
        <v>335</v>
      </c>
      <c r="H124" s="3" t="s">
        <v>336</v>
      </c>
      <c r="I124" s="3" t="s">
        <v>283</v>
      </c>
      <c r="J124" s="3" t="s">
        <v>337</v>
      </c>
      <c r="K124" s="3">
        <v>2400</v>
      </c>
      <c r="L124" s="3" t="str">
        <f>"9784255550558"</f>
        <v>9784255550558</v>
      </c>
    </row>
    <row r="125" spans="1:12" ht="25.15" customHeight="1">
      <c r="A125" s="3" t="s">
        <v>13</v>
      </c>
      <c r="B125" s="3" t="str">
        <f>"SH4403"</f>
        <v>SH4403</v>
      </c>
      <c r="C125" s="3" t="s">
        <v>59</v>
      </c>
      <c r="D125" s="4">
        <v>46239</v>
      </c>
      <c r="E125" s="3">
        <v>5</v>
      </c>
      <c r="F125" s="3"/>
      <c r="G125" s="3" t="s">
        <v>338</v>
      </c>
      <c r="H125" s="3" t="s">
        <v>339</v>
      </c>
      <c r="I125" s="3" t="s">
        <v>294</v>
      </c>
      <c r="J125" s="3" t="s">
        <v>340</v>
      </c>
      <c r="K125" s="3">
        <v>2000</v>
      </c>
      <c r="L125" s="3" t="str">
        <f>"9784384420210"</f>
        <v>9784384420210</v>
      </c>
    </row>
    <row r="126" spans="1:12" ht="25.15" customHeight="1">
      <c r="A126" s="3" t="s">
        <v>13</v>
      </c>
      <c r="B126" s="3" t="str">
        <f>"SH4404"</f>
        <v>SH4404</v>
      </c>
      <c r="C126" s="3" t="s">
        <v>14</v>
      </c>
      <c r="D126" s="4">
        <v>46239</v>
      </c>
      <c r="E126" s="3">
        <v>5</v>
      </c>
      <c r="F126" s="3"/>
      <c r="G126" s="3" t="s">
        <v>341</v>
      </c>
      <c r="H126" s="3" t="s">
        <v>339</v>
      </c>
      <c r="I126" s="3" t="s">
        <v>294</v>
      </c>
      <c r="J126" s="3" t="s">
        <v>342</v>
      </c>
      <c r="K126" s="3">
        <v>2000</v>
      </c>
      <c r="L126" s="3" t="str">
        <f>"9784384420166"</f>
        <v>9784384420166</v>
      </c>
    </row>
    <row r="127" spans="1:12" ht="25.15" customHeight="1">
      <c r="A127" s="3" t="s">
        <v>13</v>
      </c>
      <c r="B127" s="3" t="str">
        <f>"SH4405"</f>
        <v>SH4405</v>
      </c>
      <c r="C127" s="3" t="s">
        <v>14</v>
      </c>
      <c r="D127" s="4">
        <v>46239</v>
      </c>
      <c r="E127" s="3">
        <v>5</v>
      </c>
      <c r="F127" s="3"/>
      <c r="G127" s="3" t="s">
        <v>343</v>
      </c>
      <c r="H127" s="3" t="s">
        <v>344</v>
      </c>
      <c r="I127" s="3" t="s">
        <v>283</v>
      </c>
      <c r="J127" s="3" t="s">
        <v>331</v>
      </c>
      <c r="K127" s="3">
        <v>2700</v>
      </c>
      <c r="L127" s="3" t="str">
        <f>"9784255551166"</f>
        <v>9784255551166</v>
      </c>
    </row>
    <row r="128" spans="1:12" ht="25.15" customHeight="1">
      <c r="A128" s="3" t="s">
        <v>13</v>
      </c>
      <c r="B128" s="3" t="str">
        <f>"SH4406"</f>
        <v>SH4406</v>
      </c>
      <c r="C128" s="3" t="s">
        <v>14</v>
      </c>
      <c r="D128" s="3"/>
      <c r="E128" s="3"/>
      <c r="F128" s="3"/>
      <c r="G128" s="3" t="s">
        <v>345</v>
      </c>
      <c r="H128" s="3" t="s">
        <v>346</v>
      </c>
      <c r="I128" s="3" t="s">
        <v>294</v>
      </c>
      <c r="J128" s="3" t="s">
        <v>340</v>
      </c>
      <c r="K128" s="3">
        <v>2000</v>
      </c>
      <c r="L128" s="3" t="str">
        <f>"9784384420210"</f>
        <v>9784384420210</v>
      </c>
    </row>
    <row r="129" spans="1:12" ht="25.15" customHeight="1">
      <c r="A129" s="3" t="s">
        <v>13</v>
      </c>
      <c r="B129" s="3" t="str">
        <f>"SH4407"</f>
        <v>SH4407</v>
      </c>
      <c r="C129" s="3" t="s">
        <v>14</v>
      </c>
      <c r="D129" s="4">
        <v>46239</v>
      </c>
      <c r="E129" s="3">
        <v>5</v>
      </c>
      <c r="F129" s="3"/>
      <c r="G129" s="3" t="s">
        <v>347</v>
      </c>
      <c r="H129" s="3" t="s">
        <v>339</v>
      </c>
      <c r="I129" s="3" t="s">
        <v>283</v>
      </c>
      <c r="J129" s="3" t="s">
        <v>348</v>
      </c>
      <c r="K129" s="3">
        <v>1900</v>
      </c>
      <c r="L129" s="3" t="str">
        <f>"9784255551234"</f>
        <v>9784255551234</v>
      </c>
    </row>
    <row r="130" spans="1:12" ht="25.15" customHeight="1">
      <c r="D130" s="5"/>
    </row>
    <row r="131" spans="1:12" ht="25.15" customHeight="1">
      <c r="D131" s="5"/>
    </row>
    <row r="132" spans="1:12" ht="25.15" customHeight="1">
      <c r="A132" s="20" t="s">
        <v>349</v>
      </c>
      <c r="B132" s="20"/>
      <c r="C132" s="20"/>
      <c r="D132" s="20"/>
      <c r="E132" s="20"/>
      <c r="F132" s="20"/>
      <c r="G132" s="20"/>
      <c r="H132" s="20"/>
    </row>
    <row r="133" spans="1:12" ht="24.6" customHeight="1">
      <c r="A133" s="2" t="s">
        <v>1</v>
      </c>
      <c r="B133" s="2" t="s">
        <v>2</v>
      </c>
      <c r="C133" s="2" t="s">
        <v>3</v>
      </c>
      <c r="D133" s="2" t="s">
        <v>4</v>
      </c>
      <c r="E133" s="2" t="s">
        <v>5</v>
      </c>
      <c r="F133" s="2" t="s">
        <v>6</v>
      </c>
      <c r="G133" s="2" t="s">
        <v>7</v>
      </c>
      <c r="H133" s="2" t="s">
        <v>8</v>
      </c>
      <c r="I133" s="2" t="s">
        <v>9</v>
      </c>
      <c r="J133" s="2" t="s">
        <v>10</v>
      </c>
      <c r="K133" s="2" t="s">
        <v>11</v>
      </c>
      <c r="L133" s="2" t="s">
        <v>12</v>
      </c>
    </row>
    <row r="134" spans="1:12" ht="25.15" customHeight="1">
      <c r="A134" s="3" t="s">
        <v>13</v>
      </c>
      <c r="B134" s="3" t="str">
        <f>"SH4408"</f>
        <v>SH4408</v>
      </c>
      <c r="C134" s="3" t="s">
        <v>14</v>
      </c>
      <c r="D134" s="4">
        <v>46239</v>
      </c>
      <c r="E134" s="3">
        <v>5</v>
      </c>
      <c r="F134" s="3"/>
      <c r="G134" s="3" t="s">
        <v>350</v>
      </c>
      <c r="H134" s="3" t="s">
        <v>333</v>
      </c>
      <c r="I134" s="3" t="s">
        <v>283</v>
      </c>
      <c r="J134" s="3" t="s">
        <v>351</v>
      </c>
      <c r="K134" s="3">
        <v>2400</v>
      </c>
      <c r="L134" s="3" t="str">
        <f>"9784255551401"</f>
        <v>9784255551401</v>
      </c>
    </row>
    <row r="135" spans="1:12" ht="25.15" customHeight="1">
      <c r="A135" s="3" t="s">
        <v>13</v>
      </c>
      <c r="B135" s="3" t="str">
        <f>"SH4409"</f>
        <v>SH4409</v>
      </c>
      <c r="C135" s="3" t="s">
        <v>14</v>
      </c>
      <c r="D135" s="4">
        <v>46239</v>
      </c>
      <c r="E135" s="3">
        <v>2</v>
      </c>
      <c r="F135" s="3"/>
      <c r="G135" s="3" t="s">
        <v>352</v>
      </c>
      <c r="H135" s="3" t="s">
        <v>330</v>
      </c>
      <c r="I135" s="3" t="s">
        <v>327</v>
      </c>
      <c r="J135" s="3" t="s">
        <v>353</v>
      </c>
      <c r="K135" s="3">
        <v>2200</v>
      </c>
      <c r="L135" s="3" t="str">
        <f>"9784560099599"</f>
        <v>9784560099599</v>
      </c>
    </row>
    <row r="136" spans="1:12" ht="25.15" customHeight="1">
      <c r="A136" s="3" t="s">
        <v>13</v>
      </c>
      <c r="B136" s="3" t="str">
        <f>"SH4410"</f>
        <v>SH4410</v>
      </c>
      <c r="C136" s="3" t="s">
        <v>14</v>
      </c>
      <c r="D136" s="4">
        <v>46239</v>
      </c>
      <c r="E136" s="3">
        <v>5</v>
      </c>
      <c r="F136" s="3"/>
      <c r="G136" s="3" t="s">
        <v>354</v>
      </c>
      <c r="H136" s="3" t="s">
        <v>330</v>
      </c>
      <c r="I136" s="3" t="s">
        <v>283</v>
      </c>
      <c r="J136" s="3" t="s">
        <v>355</v>
      </c>
      <c r="K136" s="3">
        <v>2850</v>
      </c>
      <c r="L136" s="3" t="str">
        <f>"9784255551722"</f>
        <v>9784255551722</v>
      </c>
    </row>
    <row r="137" spans="1:12" ht="25.15" customHeight="1">
      <c r="A137" s="20" t="s">
        <v>356</v>
      </c>
      <c r="B137" s="20"/>
      <c r="C137" s="20"/>
      <c r="D137" s="20"/>
      <c r="E137" s="20"/>
      <c r="F137" s="20"/>
      <c r="G137" s="20"/>
      <c r="H137" s="20"/>
    </row>
    <row r="138" spans="1:12" ht="25.15" customHeight="1">
      <c r="A138" s="2" t="s">
        <v>1</v>
      </c>
      <c r="B138" s="2" t="s">
        <v>2</v>
      </c>
      <c r="C138" s="2" t="s">
        <v>3</v>
      </c>
      <c r="D138" s="2" t="s">
        <v>4</v>
      </c>
      <c r="E138" s="2" t="s">
        <v>5</v>
      </c>
      <c r="F138" s="2" t="s">
        <v>6</v>
      </c>
      <c r="G138" s="2" t="s">
        <v>7</v>
      </c>
      <c r="H138" s="2" t="s">
        <v>8</v>
      </c>
      <c r="I138" s="2" t="s">
        <v>9</v>
      </c>
      <c r="J138" s="2" t="s">
        <v>10</v>
      </c>
      <c r="K138" s="2" t="s">
        <v>11</v>
      </c>
      <c r="L138" s="2" t="s">
        <v>12</v>
      </c>
    </row>
    <row r="139" spans="1:12" ht="25.15" customHeight="1">
      <c r="A139" s="3" t="s">
        <v>357</v>
      </c>
      <c r="B139" s="3" t="s">
        <v>358</v>
      </c>
      <c r="C139" s="3" t="s">
        <v>14</v>
      </c>
      <c r="D139" s="3"/>
      <c r="E139" s="3"/>
      <c r="F139" s="3"/>
      <c r="G139" s="3" t="s">
        <v>359</v>
      </c>
      <c r="H139" s="3" t="s">
        <v>360</v>
      </c>
      <c r="I139" s="3" t="s">
        <v>361</v>
      </c>
      <c r="J139" s="3" t="s">
        <v>362</v>
      </c>
      <c r="K139" s="3">
        <v>2727</v>
      </c>
      <c r="L139" s="3" t="str">
        <f>"9784561352327"</f>
        <v>9784561352327</v>
      </c>
    </row>
    <row r="140" spans="1:12" ht="25.15" customHeight="1">
      <c r="A140" s="3" t="s">
        <v>357</v>
      </c>
      <c r="B140" s="3" t="s">
        <v>363</v>
      </c>
      <c r="C140" s="3" t="s">
        <v>55</v>
      </c>
      <c r="D140" s="3"/>
      <c r="E140" s="3"/>
      <c r="F140" s="3"/>
      <c r="G140" s="3" t="s">
        <v>364</v>
      </c>
      <c r="H140" s="3" t="s">
        <v>40</v>
      </c>
      <c r="I140" s="3" t="s">
        <v>365</v>
      </c>
      <c r="J140" s="3" t="s">
        <v>366</v>
      </c>
      <c r="K140" s="3">
        <v>5000</v>
      </c>
      <c r="L140" s="3" t="str">
        <f>"9784792342692"</f>
        <v>9784792342692</v>
      </c>
    </row>
    <row r="141" spans="1:12" ht="25.15" customHeight="1">
      <c r="A141" s="3" t="s">
        <v>357</v>
      </c>
      <c r="B141" s="3" t="s">
        <v>367</v>
      </c>
      <c r="C141" s="3" t="s">
        <v>14</v>
      </c>
      <c r="D141" s="3"/>
      <c r="E141" s="3"/>
      <c r="F141" s="3"/>
      <c r="G141" s="3" t="s">
        <v>368</v>
      </c>
      <c r="H141" s="3" t="s">
        <v>369</v>
      </c>
      <c r="I141" s="3" t="s">
        <v>24</v>
      </c>
      <c r="J141" s="3" t="s">
        <v>370</v>
      </c>
      <c r="K141" s="3">
        <v>6300</v>
      </c>
      <c r="L141" s="3" t="str">
        <f>"9784502505010"</f>
        <v>9784502505010</v>
      </c>
    </row>
    <row r="142" spans="1:12" ht="25.15" customHeight="1">
      <c r="A142" s="20" t="s">
        <v>371</v>
      </c>
      <c r="B142" s="20"/>
      <c r="C142" s="20"/>
      <c r="D142" s="20"/>
      <c r="E142" s="20"/>
      <c r="F142" s="20"/>
      <c r="G142" s="20"/>
      <c r="H142" s="20"/>
    </row>
    <row r="143" spans="1:12" ht="25.15" customHeight="1">
      <c r="A143" s="2" t="s">
        <v>1</v>
      </c>
      <c r="B143" s="2" t="s">
        <v>2</v>
      </c>
      <c r="C143" s="2" t="s">
        <v>3</v>
      </c>
      <c r="D143" s="2" t="s">
        <v>4</v>
      </c>
      <c r="E143" s="2" t="s">
        <v>5</v>
      </c>
      <c r="F143" s="2" t="s">
        <v>6</v>
      </c>
      <c r="G143" s="2" t="s">
        <v>7</v>
      </c>
      <c r="H143" s="2" t="s">
        <v>8</v>
      </c>
      <c r="I143" s="2" t="s">
        <v>9</v>
      </c>
      <c r="J143" s="2" t="s">
        <v>10</v>
      </c>
      <c r="K143" s="2" t="s">
        <v>11</v>
      </c>
      <c r="L143" s="2" t="s">
        <v>12</v>
      </c>
    </row>
    <row r="144" spans="1:12" ht="25.15" customHeight="1">
      <c r="A144" s="3" t="s">
        <v>371</v>
      </c>
      <c r="B144" s="3" t="s">
        <v>372</v>
      </c>
      <c r="C144" s="3" t="s">
        <v>59</v>
      </c>
      <c r="D144" s="12"/>
      <c r="E144" s="12"/>
      <c r="F144" s="19"/>
      <c r="G144" s="19" t="s">
        <v>373</v>
      </c>
      <c r="H144" s="3" t="s">
        <v>374</v>
      </c>
      <c r="I144" s="3" t="s">
        <v>375</v>
      </c>
      <c r="J144" s="3" t="s">
        <v>376</v>
      </c>
      <c r="K144" s="3">
        <v>2700</v>
      </c>
      <c r="L144" s="18">
        <v>9784910132235</v>
      </c>
    </row>
    <row r="145" spans="1:12" ht="25.15" customHeight="1">
      <c r="A145" s="22" t="s">
        <v>377</v>
      </c>
      <c r="B145" s="23"/>
      <c r="C145" s="23"/>
      <c r="D145" s="23"/>
      <c r="E145" s="23"/>
      <c r="F145" s="23"/>
      <c r="G145" s="23"/>
      <c r="H145" s="23"/>
    </row>
    <row r="146" spans="1:12" ht="25.15" customHeight="1">
      <c r="A146" s="16" t="s">
        <v>378</v>
      </c>
      <c r="B146" s="14" t="s">
        <v>379</v>
      </c>
      <c r="C146" s="17" t="s">
        <v>380</v>
      </c>
      <c r="D146" s="13"/>
      <c r="E146" s="13"/>
      <c r="F146" s="17" t="s">
        <v>381</v>
      </c>
      <c r="G146" s="17" t="s">
        <v>382</v>
      </c>
      <c r="H146" s="17" t="s">
        <v>383</v>
      </c>
      <c r="I146" s="2" t="s">
        <v>384</v>
      </c>
      <c r="J146" s="2" t="s">
        <v>385</v>
      </c>
      <c r="K146" s="2" t="s">
        <v>386</v>
      </c>
      <c r="L146" s="15" t="s">
        <v>12</v>
      </c>
    </row>
    <row r="147" spans="1:12" ht="25.15" customHeight="1">
      <c r="A147" s="3" t="s">
        <v>377</v>
      </c>
      <c r="B147" s="3" t="s">
        <v>387</v>
      </c>
      <c r="C147" s="3" t="s">
        <v>388</v>
      </c>
      <c r="D147" s="3"/>
      <c r="E147" s="3"/>
      <c r="F147" s="3"/>
      <c r="G147" s="3" t="s">
        <v>389</v>
      </c>
      <c r="H147" s="3" t="s">
        <v>390</v>
      </c>
      <c r="I147" s="3" t="s">
        <v>62</v>
      </c>
      <c r="J147" s="3" t="s">
        <v>391</v>
      </c>
      <c r="K147" s="3">
        <v>3000</v>
      </c>
      <c r="L147" s="6">
        <v>9784641228900</v>
      </c>
    </row>
    <row r="148" spans="1:12" ht="25.15" customHeight="1">
      <c r="A148" s="3" t="s">
        <v>377</v>
      </c>
      <c r="B148" s="3" t="s">
        <v>392</v>
      </c>
      <c r="C148" s="3" t="s">
        <v>59</v>
      </c>
      <c r="D148" s="3"/>
      <c r="E148" s="3"/>
      <c r="F148" s="3"/>
      <c r="G148" s="3" t="s">
        <v>393</v>
      </c>
      <c r="H148" s="3" t="s">
        <v>394</v>
      </c>
      <c r="I148" s="3" t="s">
        <v>395</v>
      </c>
      <c r="J148" s="3" t="s">
        <v>396</v>
      </c>
      <c r="K148" s="3">
        <v>12000</v>
      </c>
      <c r="L148" s="6">
        <v>9784322121766</v>
      </c>
    </row>
    <row r="149" spans="1:12" ht="25.15" customHeight="1">
      <c r="A149" s="3" t="s">
        <v>377</v>
      </c>
      <c r="B149" s="3" t="s">
        <v>397</v>
      </c>
      <c r="C149" s="3" t="s">
        <v>59</v>
      </c>
      <c r="D149" s="3"/>
      <c r="E149" s="3"/>
      <c r="F149" s="3"/>
      <c r="G149" s="3" t="s">
        <v>398</v>
      </c>
      <c r="H149" s="3" t="s">
        <v>399</v>
      </c>
      <c r="I149" s="3" t="s">
        <v>400</v>
      </c>
      <c r="J149" s="3" t="s">
        <v>401</v>
      </c>
      <c r="K149" s="3">
        <v>3000</v>
      </c>
      <c r="L149" s="9">
        <v>9784296121809</v>
      </c>
    </row>
  </sheetData>
  <mergeCells count="10">
    <mergeCell ref="A1:H1"/>
    <mergeCell ref="A18:H18"/>
    <mergeCell ref="A42:H42"/>
    <mergeCell ref="A61:H61"/>
    <mergeCell ref="A145:H145"/>
    <mergeCell ref="A137:H137"/>
    <mergeCell ref="A90:H90"/>
    <mergeCell ref="A132:H132"/>
    <mergeCell ref="A102:H102"/>
    <mergeCell ref="A142:H142"/>
  </mergeCells>
  <phoneticPr fontId="18"/>
  <pageMargins left="0.25" right="0.25" top="0.75" bottom="0.75" header="0.3" footer="0.3"/>
  <pageSetup paperSize="9" scale="65" fitToHeight="0" orientation="landscape" r:id="rId1"/>
  <headerFooter>
    <oddHeader xml:space="preserve">&amp;L&amp;22 26年秋　商学部・大学院　教科書リスト
</oddHeader>
    <oddFooter>&amp;C&amp;P</oddFooter>
  </headerFooter>
  <rowBreaks count="4" manualBreakCount="4">
    <brk id="17" max="11" man="1"/>
    <brk id="41" max="11" man="1"/>
    <brk id="60" max="11" man="1"/>
    <brk id="10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町田 充子</cp:lastModifiedBy>
  <cp:revision/>
  <dcterms:created xsi:type="dcterms:W3CDTF">2026-09-17T04:40:34Z</dcterms:created>
  <dcterms:modified xsi:type="dcterms:W3CDTF">2026-10-07T06:53:29Z</dcterms:modified>
  <cp:category/>
  <cp:contentStatus/>
</cp:coreProperties>
</file>